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eva_my\Desktop\УЗ_ 2023\2023 сита ВС-8\"/>
    </mc:Choice>
  </mc:AlternateContent>
  <bookViews>
    <workbookView xWindow="0" yWindow="0" windowWidth="23040" windowHeight="8388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Должности">Лист3!$B$14:$B$19</definedName>
    <definedName name="единицы">Лист3!$A$3:$A$10</definedName>
    <definedName name="_xlnm.Print_Titles" localSheetId="0">Лист1!$19:$19</definedName>
    <definedName name="_xlnm.Print_Area" localSheetId="0">Лист1!$A$2:$L$40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5" l="1"/>
  <c r="K24" i="5" l="1"/>
  <c r="K22" i="5"/>
  <c r="K23" i="5"/>
  <c r="D31" i="5"/>
  <c r="K31" i="5" s="1"/>
  <c r="D27" i="5"/>
  <c r="K29" i="5" s="1"/>
  <c r="K30" i="5" s="1"/>
  <c r="D26" i="5"/>
  <c r="K26" i="5" s="1"/>
  <c r="K27" i="5" l="1"/>
  <c r="A25" i="5"/>
  <c r="A26" i="5" l="1"/>
  <c r="A27" i="5" s="1"/>
  <c r="A31" i="5" s="1"/>
  <c r="K28" i="5" l="1"/>
</calcChain>
</file>

<file path=xl/sharedStrings.xml><?xml version="1.0" encoding="utf-8"?>
<sst xmlns="http://schemas.openxmlformats.org/spreadsheetml/2006/main" count="99" uniqueCount="75">
  <si>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</si>
  <si>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</si>
  <si>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</si>
  <si>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</si>
  <si>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</si>
  <si>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</si>
  <si>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</si>
  <si>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</si>
  <si>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</si>
  <si>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</si>
  <si>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</si>
  <si>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</si>
  <si>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</si>
  <si>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</si>
  <si>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</si>
  <si>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</si>
  <si>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</si>
  <si>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</si>
  <si>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</si>
  <si>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</si>
  <si>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</si>
  <si>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</si>
  <si>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</si>
  <si>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</si>
  <si>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</si>
  <si>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</si>
  <si>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</si>
  <si>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</si>
  <si>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</si>
  <si>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</si>
  <si>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</si>
  <si>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</si>
  <si>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Заказчик:</t>
  </si>
  <si>
    <t>Объект:</t>
  </si>
  <si>
    <t>компл.</t>
  </si>
  <si>
    <t>Подрядчик</t>
  </si>
  <si>
    <t>Потребность в основных материалах и зап.частях</t>
  </si>
  <si>
    <t>Шкурка шлифовальная двухслойная с зернистостью 40-25</t>
  </si>
  <si>
    <t>Ветошь</t>
  </si>
  <si>
    <t>Дефектная ведомость (Ведомость объемов работ) № 1</t>
  </si>
  <si>
    <t>Д.В. Иванов</t>
  </si>
  <si>
    <t>Уайт-спирит</t>
  </si>
  <si>
    <t>(категория ремонта)</t>
  </si>
  <si>
    <t>Заказчик</t>
  </si>
  <si>
    <t>СОГЛАСОВАНО</t>
  </si>
  <si>
    <t>Мастер по ремонту ГТЦ</t>
  </si>
  <si>
    <t>УТВЕРЖДАЮ</t>
  </si>
  <si>
    <t>текущий ремонт</t>
  </si>
  <si>
    <t>Поставка (заказчик/ подрядчик)</t>
  </si>
  <si>
    <t>Начальник ГТЦ</t>
  </si>
  <si>
    <t>А.В. Кокорев</t>
  </si>
  <si>
    <t>Сталь круглая, марка Ст3, размер 10х10 мм</t>
  </si>
  <si>
    <t>Сверление отверстий: в деревянных конструкциях электродрелью диаметром до 10 мм глубиной до 20 см (ф10; глуб.10см)</t>
  </si>
  <si>
    <t>Условия производства работ: Вредность (12%) К=1,0255 (Коэффициент доплат к стоимости работ согласно общих частей Справочника БЦ)</t>
  </si>
  <si>
    <t>Простая окраска масляными составами по дереву: заполнений (прим.рамы) в 2 слоя</t>
  </si>
  <si>
    <t>Установка отдельных стержней: 
диаметром свыше 8 мм (прим.в раму 10мм*10см)</t>
  </si>
  <si>
    <t>Использование 
(лом, утиль, мусор, реализация, повторное использ.)</t>
  </si>
  <si>
    <t>Условия производства работ согласно Методики (приказ Минстроя России): 
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материалов;- действующего технологического оборудования К=1,15</t>
  </si>
  <si>
    <t>"_____ " ________________ 2023г.</t>
  </si>
  <si>
    <t>Директор ТЭЦ-10 филиала</t>
  </si>
  <si>
    <t>ООО "Байкальская энергетическая компания"</t>
  </si>
  <si>
    <t>_____________________ Д.В. Васильев</t>
  </si>
  <si>
    <t>"_______"_______ 2023г.</t>
  </si>
  <si>
    <t>Изготовление сетки рамы водоочистных вращающихся сеток (0,5х2,85) с пазами (шип-паз)</t>
  </si>
  <si>
    <t>Лента нержав.0,5х20 AISI304 (или эквивалент)</t>
  </si>
  <si>
    <t>Саморез с пресс-шайбой, нержавеющий А2, 4,2х25 острый</t>
  </si>
  <si>
    <t>Брусок лиственница 50х40 мм</t>
  </si>
  <si>
    <t>100 отверстий</t>
  </si>
  <si>
    <t xml:space="preserve">Сетка Ст12Х18Н9 4,0х4,0х1,0х1000
</t>
  </si>
  <si>
    <t>Краска МА-15 сурик</t>
  </si>
  <si>
    <t>Ремонт сит ВС-8</t>
  </si>
  <si>
    <t xml:space="preserve"> Раздел 1. T1009PAC05KT004 ЦИРКУЛЯЦИОННЫЙ НАСОС С ЭЛ.ДВИГАТЕЛЕМ И ВОДООЧИСТНОЙ СЕТКОЙ инв.№ИЭ140171   Ремонт сит ВС-8</t>
  </si>
  <si>
    <t>Приложение №1 к договору №   от ____.____.2023г.</t>
  </si>
  <si>
    <t>ЦИРКУЛЯЦИОННЫЙ НАСОС С ЭЛ.ДВИГАТЕЛЕМ И ВОДООЧИСТНОЙ СЕТКОЙ инв.№ИЭ140171</t>
  </si>
  <si>
    <t>Замена сетки на раме (без изготовления) водоочистных вращающихся сеток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</si>
</sst>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0.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3">
    <xf numFmtId="0" fontId="0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0" borderId="1">
      <alignment horizontal="center"/>
    </xf>
    <xf numFmtId="0" fontId="8" fillId="0" borderId="0">
      <alignment vertical="top"/>
    </xf>
    <xf numFmtId="0" fontId="17" fillId="0" borderId="1">
      <alignment horizontal="center"/>
    </xf>
    <xf numFmtId="0" fontId="17" fillId="0" borderId="0">
      <alignment vertical="top"/>
    </xf>
    <xf numFmtId="0" fontId="8" fillId="0" borderId="0"/>
    <xf numFmtId="0" fontId="17" fillId="0" borderId="0">
      <alignment horizontal="right" vertical="top" wrapText="1"/>
    </xf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17" fillId="0" borderId="0"/>
    <xf numFmtId="0" fontId="17" fillId="0" borderId="1">
      <alignment horizontal="center" wrapText="1"/>
    </xf>
    <xf numFmtId="0" fontId="17" fillId="0" borderId="1">
      <alignment horizontal="center"/>
    </xf>
    <xf numFmtId="0" fontId="17" fillId="0" borderId="1">
      <alignment horizontal="center" wrapText="1"/>
    </xf>
    <xf numFmtId="0" fontId="8" fillId="0" borderId="0"/>
    <xf numFmtId="0" fontId="17" fillId="0" borderId="0">
      <alignment horizontal="center"/>
    </xf>
    <xf numFmtId="0" fontId="17" fillId="0" borderId="0">
      <alignment horizontal="left" vertical="top"/>
    </xf>
    <xf numFmtId="0" fontId="1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7" fillId="0" borderId="0"/>
    <xf numFmtId="0" fontId="17" fillId="0" borderId="0"/>
    <xf numFmtId="0" fontId="18" fillId="0" borderId="1">
      <alignment horizontal="center" vertical="top"/>
    </xf>
    <xf numFmtId="0" fontId="18" fillId="0" borderId="1">
      <alignment horizontal="center" vertical="center"/>
    </xf>
    <xf numFmtId="0" fontId="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/>
    <xf numFmtId="0" fontId="9" fillId="0" borderId="0"/>
    <xf numFmtId="0" fontId="2" fillId="0" borderId="0"/>
    <xf numFmtId="0" fontId="8" fillId="0" borderId="0"/>
    <xf numFmtId="0" fontId="16" fillId="0" borderId="0"/>
    <xf numFmtId="165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0" fontId="9" fillId="0" borderId="0"/>
    <xf numFmtId="0" fontId="1" fillId="0" borderId="0"/>
    <xf numFmtId="0" fontId="8" fillId="0" borderId="0"/>
    <xf numFmtId="0" fontId="19" fillId="0" borderId="0"/>
  </cellStyleXfs>
  <cellXfs count="69">
    <xf numFmtId="0" fontId="0" fillId="0" borderId="0" xfId="0"/>
    <xf numFmtId="49" fontId="9" fillId="0" borderId="0" xfId="0" applyNumberFormat="1" applyFont="1" applyFill="1" applyAlignment="1">
      <alignment horizontal="center" vertical="top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2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7" fillId="0" borderId="2" xfId="2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/>
    </xf>
    <xf numFmtId="0" fontId="16" fillId="0" borderId="1" xfId="2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10" fillId="0" borderId="0" xfId="1" applyNumberFormat="1" applyFont="1" applyFill="1" applyAlignment="1">
      <alignment horizontal="right" vertical="top"/>
    </xf>
    <xf numFmtId="0" fontId="10" fillId="0" borderId="0" xfId="0" applyFont="1" applyFill="1" applyAlignment="1">
      <alignment horizontal="left" vertical="top"/>
    </xf>
    <xf numFmtId="0" fontId="11" fillId="0" borderId="0" xfId="190" applyFont="1" applyFill="1" applyAlignment="1">
      <alignment horizontal="right" vertical="top"/>
    </xf>
    <xf numFmtId="0" fontId="9" fillId="0" borderId="0" xfId="2" applyFont="1" applyFill="1" applyAlignment="1">
      <alignment horizontal="right" vertical="top"/>
    </xf>
    <xf numFmtId="0" fontId="9" fillId="0" borderId="0" xfId="191" applyFont="1" applyFill="1" applyAlignment="1">
      <alignment horizontal="right" vertical="top"/>
    </xf>
    <xf numFmtId="0" fontId="11" fillId="0" borderId="0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11" fillId="0" borderId="0" xfId="1" applyFont="1" applyFill="1" applyAlignment="1">
      <alignment horizontal="left" vertical="center"/>
    </xf>
    <xf numFmtId="0" fontId="13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9" fillId="0" borderId="0" xfId="189" applyFont="1" applyFill="1" applyAlignment="1">
      <alignment vertical="center"/>
    </xf>
    <xf numFmtId="0" fontId="9" fillId="0" borderId="0" xfId="189" applyFont="1" applyFill="1" applyAlignment="1">
      <alignment vertical="top"/>
    </xf>
    <xf numFmtId="49" fontId="7" fillId="0" borderId="1" xfId="192" applyNumberFormat="1" applyFont="1" applyFill="1" applyBorder="1" applyAlignment="1" applyProtection="1">
      <alignment horizontal="center" vertical="top" wrapText="1"/>
    </xf>
    <xf numFmtId="167" fontId="7" fillId="0" borderId="1" xfId="192" applyNumberFormat="1" applyFont="1" applyFill="1" applyBorder="1" applyAlignment="1" applyProtection="1">
      <alignment horizontal="center" vertical="top" wrapText="1"/>
    </xf>
    <xf numFmtId="1" fontId="7" fillId="0" borderId="1" xfId="192" applyNumberFormat="1" applyFont="1" applyFill="1" applyBorder="1" applyAlignment="1" applyProtection="1">
      <alignment horizontal="center" vertical="top" wrapText="1"/>
    </xf>
    <xf numFmtId="166" fontId="7" fillId="0" borderId="1" xfId="192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1" fillId="0" borderId="0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5" fillId="0" borderId="0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>
      <alignment horizontal="center" vertical="top" wrapText="1"/>
    </xf>
  </cellXfs>
  <cellStyles count="193">
    <cellStyle name="Акт" xfId="79"/>
    <cellStyle name="АктМТСН" xfId="80"/>
    <cellStyle name="ВедРесурсов" xfId="81"/>
    <cellStyle name="ВедРесурсовАкт" xfId="82"/>
    <cellStyle name="Индексы" xfId="83"/>
    <cellStyle name="Итоги" xfId="84"/>
    <cellStyle name="ИтогоАктБазЦ" xfId="85"/>
    <cellStyle name="ИтогоАктБИМ" xfId="86"/>
    <cellStyle name="ИтогоАктРесМет" xfId="87"/>
    <cellStyle name="ИтогоАктТекЦ" xfId="105"/>
    <cellStyle name="ИтогоБазЦ" xfId="88"/>
    <cellStyle name="ИтогоБИМ" xfId="89"/>
    <cellStyle name="ИтогоРесМет" xfId="90"/>
    <cellStyle name="ИтогоТекЦ" xfId="106"/>
    <cellStyle name="ЛокСмета" xfId="91"/>
    <cellStyle name="ЛокСмМТСН" xfId="92"/>
    <cellStyle name="М29" xfId="93"/>
    <cellStyle name="М29 2" xfId="107"/>
    <cellStyle name="ОбСмета" xfId="94"/>
    <cellStyle name="ОбСмета 2" xfId="108"/>
    <cellStyle name="Обычный" xfId="0" builtinId="0"/>
    <cellStyle name="Обычный 11" xfId="141"/>
    <cellStyle name="Обычный 11 2" xfId="189"/>
    <cellStyle name="Обычный 11 3 4" xfId="190"/>
    <cellStyle name="Обычный 2" xfId="1"/>
    <cellStyle name="Обычный 2 2" xfId="109"/>
    <cellStyle name="Обычный 2 2 2" xfId="139"/>
    <cellStyle name="Обычный 2 5" xfId="143"/>
    <cellStyle name="Обычный 2 7" xfId="191"/>
    <cellStyle name="Обычный 3" xfId="4"/>
    <cellStyle name="Обычный 3 2" xfId="30"/>
    <cellStyle name="Обычный 3 2 2" xfId="44"/>
    <cellStyle name="Обычный 3 2 2 2" xfId="71"/>
    <cellStyle name="Обычный 3 2 2 2 2" xfId="187"/>
    <cellStyle name="Обычный 3 2 2 3" xfId="162"/>
    <cellStyle name="Обычный 3 2 3" xfId="58"/>
    <cellStyle name="Обычный 3 2 3 2" xfId="174"/>
    <cellStyle name="Обычный 3 2 4" xfId="152"/>
    <cellStyle name="Обычный 3 2 5" xfId="129"/>
    <cellStyle name="Обычный 3 3" xfId="21"/>
    <cellStyle name="Обычный 3 3 2" xfId="145"/>
    <cellStyle name="Обычный 3 3 3" xfId="120"/>
    <cellStyle name="Обычный 3 4" xfId="34"/>
    <cellStyle name="Обычный 3 4 2" xfId="61"/>
    <cellStyle name="Обычный 3 4 2 2" xfId="177"/>
    <cellStyle name="Обычный 3 4 3" xfId="153"/>
    <cellStyle name="Обычный 3 5" xfId="48"/>
    <cellStyle name="Обычный 3 5 2" xfId="166"/>
    <cellStyle name="Обычный 4" xfId="23"/>
    <cellStyle name="Обычный 4 2" xfId="25"/>
    <cellStyle name="Обычный 4 2 2" xfId="41"/>
    <cellStyle name="Обычный 4 2 2 2" xfId="68"/>
    <cellStyle name="Обычный 4 2 2 2 2" xfId="184"/>
    <cellStyle name="Обычный 4 2 2 3" xfId="159"/>
    <cellStyle name="Обычный 4 2 3" xfId="55"/>
    <cellStyle name="Обычный 4 2 3 2" xfId="171"/>
    <cellStyle name="Обычный 4 2 4" xfId="147"/>
    <cellStyle name="Обычный 5" xfId="17"/>
    <cellStyle name="Обычный 5 2" xfId="142"/>
    <cellStyle name="Обычный 6" xfId="140"/>
    <cellStyle name="Обычный 7" xfId="192"/>
    <cellStyle name="Обычный_ГЗУ-II.04" xfId="2"/>
    <cellStyle name="Параметр" xfId="95"/>
    <cellStyle name="ПеременныеСметы" xfId="96"/>
    <cellStyle name="Процентный 2" xfId="5"/>
    <cellStyle name="Процентный 2 2" xfId="137"/>
    <cellStyle name="Процентный 2 3" xfId="133"/>
    <cellStyle name="Процентный 3" xfId="46"/>
    <cellStyle name="Процентный 3 2" xfId="164"/>
    <cellStyle name="Процентный 3 3" xfId="119"/>
    <cellStyle name="РесСмета" xfId="97"/>
    <cellStyle name="СводкаСтоимРаб" xfId="98"/>
    <cellStyle name="СводРасч" xfId="99"/>
    <cellStyle name="Титул" xfId="100"/>
    <cellStyle name="Финансовый 10" xfId="7"/>
    <cellStyle name="Финансовый 11" xfId="6"/>
    <cellStyle name="Финансовый 11 2" xfId="35"/>
    <cellStyle name="Финансовый 11 2 2" xfId="62"/>
    <cellStyle name="Финансовый 11 2 2 2" xfId="178"/>
    <cellStyle name="Финансовый 11 2 3" xfId="154"/>
    <cellStyle name="Финансовый 11 2 4" xfId="136"/>
    <cellStyle name="Финансовый 11 3" xfId="49"/>
    <cellStyle name="Финансовый 11 3 2" xfId="121"/>
    <cellStyle name="Финансовый 11 4" xfId="78"/>
    <cellStyle name="Финансовый 12" xfId="16"/>
    <cellStyle name="Финансовый 12 2" xfId="26"/>
    <cellStyle name="Финансовый 12 2 2" xfId="42"/>
    <cellStyle name="Финансовый 12 2 2 2" xfId="69"/>
    <cellStyle name="Финансовый 12 2 2 2 2" xfId="185"/>
    <cellStyle name="Финансовый 12 2 2 3" xfId="160"/>
    <cellStyle name="Финансовый 12 2 3" xfId="56"/>
    <cellStyle name="Финансовый 12 2 3 2" xfId="172"/>
    <cellStyle name="Финансовый 12 2 4" xfId="148"/>
    <cellStyle name="Финансовый 12 2 5" xfId="135"/>
    <cellStyle name="Финансовый 12 3" xfId="37"/>
    <cellStyle name="Финансовый 12 3 2" xfId="64"/>
    <cellStyle name="Финансовый 12 3 2 2" xfId="180"/>
    <cellStyle name="Финансовый 12 3 3" xfId="125"/>
    <cellStyle name="Финансовый 12 4" xfId="51"/>
    <cellStyle name="Финансовый 12 4 2" xfId="168"/>
    <cellStyle name="Финансовый 12 5" xfId="77"/>
    <cellStyle name="Финансовый 13" xfId="24"/>
    <cellStyle name="Финансовый 13 2" xfId="126"/>
    <cellStyle name="Финансовый 13 3" xfId="146"/>
    <cellStyle name="Финансовый 13 4" xfId="76"/>
    <cellStyle name="Финансовый 14" xfId="18"/>
    <cellStyle name="Финансовый 14 2" xfId="38"/>
    <cellStyle name="Финансовый 14 2 2" xfId="65"/>
    <cellStyle name="Финансовый 14 2 2 2" xfId="181"/>
    <cellStyle name="Финансовый 14 2 3" xfId="156"/>
    <cellStyle name="Финансовый 14 2 4" xfId="134"/>
    <cellStyle name="Финансовый 14 3" xfId="52"/>
    <cellStyle name="Финансовый 14 3 2" xfId="112"/>
    <cellStyle name="Финансовый 14 4" xfId="75"/>
    <cellStyle name="Финансовый 15" xfId="73"/>
    <cellStyle name="Финансовый 15 2" xfId="74"/>
    <cellStyle name="Финансовый 2" xfId="3"/>
    <cellStyle name="Финансовый 2 2" xfId="13"/>
    <cellStyle name="Финансовый 2 3" xfId="33"/>
    <cellStyle name="Финансовый 2 3 2" xfId="60"/>
    <cellStyle name="Финансовый 2 3 2 2" xfId="176"/>
    <cellStyle name="Финансовый 2 3 3" xfId="111"/>
    <cellStyle name="Финансовый 2 4" xfId="47"/>
    <cellStyle name="Финансовый 2 4 2" xfId="165"/>
    <cellStyle name="Финансовый 3" xfId="12"/>
    <cellStyle name="Финансовый 3 2" xfId="114"/>
    <cellStyle name="Финансовый 3 3" xfId="110"/>
    <cellStyle name="Финансовый 4" xfId="14"/>
    <cellStyle name="Финансовый 4 2" xfId="32"/>
    <cellStyle name="Финансовый 4 3" xfId="31"/>
    <cellStyle name="Финансовый 4 3 2" xfId="45"/>
    <cellStyle name="Финансовый 4 3 2 2" xfId="72"/>
    <cellStyle name="Финансовый 4 3 2 2 2" xfId="188"/>
    <cellStyle name="Финансовый 4 3 2 3" xfId="163"/>
    <cellStyle name="Финансовый 4 3 3" xfId="59"/>
    <cellStyle name="Финансовый 4 3 3 2" xfId="175"/>
    <cellStyle name="Финансовый 4 3 4" xfId="138"/>
    <cellStyle name="Финансовый 4 4" xfId="103"/>
    <cellStyle name="Финансовый 5" xfId="11"/>
    <cellStyle name="Финансовый 6" xfId="10"/>
    <cellStyle name="Финансовый 6 2" xfId="28"/>
    <cellStyle name="Финансовый 6 2 2" xfId="131"/>
    <cellStyle name="Финансовый 6 2 3" xfId="150"/>
    <cellStyle name="Финансовый 6 2 4" xfId="117"/>
    <cellStyle name="Финансовый 6 3" xfId="20"/>
    <cellStyle name="Финансовый 6 3 2" xfId="39"/>
    <cellStyle name="Финансовый 6 3 2 2" xfId="66"/>
    <cellStyle name="Финансовый 6 3 2 2 2" xfId="182"/>
    <cellStyle name="Финансовый 6 3 2 3" xfId="157"/>
    <cellStyle name="Финансовый 6 3 3" xfId="53"/>
    <cellStyle name="Финансовый 6 3 3 2" xfId="169"/>
    <cellStyle name="Финансовый 6 3 4" xfId="128"/>
    <cellStyle name="Финансовый 6 4" xfId="123"/>
    <cellStyle name="Финансовый 6 5" xfId="115"/>
    <cellStyle name="Финансовый 7" xfId="9"/>
    <cellStyle name="Финансовый 8" xfId="8"/>
    <cellStyle name="Финансовый 8 2" xfId="27"/>
    <cellStyle name="Финансовый 8 2 2" xfId="132"/>
    <cellStyle name="Финансовый 8 2 3" xfId="149"/>
    <cellStyle name="Финансовый 8 2 4" xfId="118"/>
    <cellStyle name="Финансовый 8 3" xfId="22"/>
    <cellStyle name="Финансовый 8 3 2" xfId="40"/>
    <cellStyle name="Финансовый 8 3 2 2" xfId="67"/>
    <cellStyle name="Финансовый 8 3 2 2 2" xfId="183"/>
    <cellStyle name="Финансовый 8 3 2 3" xfId="158"/>
    <cellStyle name="Финансовый 8 3 3" xfId="54"/>
    <cellStyle name="Финансовый 8 3 3 2" xfId="170"/>
    <cellStyle name="Финансовый 8 3 4" xfId="130"/>
    <cellStyle name="Финансовый 8 4" xfId="122"/>
    <cellStyle name="Финансовый 8 5" xfId="116"/>
    <cellStyle name="Финансовый 9" xfId="15"/>
    <cellStyle name="Финансовый 9 2" xfId="29"/>
    <cellStyle name="Финансовый 9 2 2" xfId="43"/>
    <cellStyle name="Финансовый 9 2 2 2" xfId="70"/>
    <cellStyle name="Финансовый 9 2 2 2 2" xfId="186"/>
    <cellStyle name="Финансовый 9 2 2 3" xfId="161"/>
    <cellStyle name="Финансовый 9 2 3" xfId="57"/>
    <cellStyle name="Финансовый 9 2 3 2" xfId="173"/>
    <cellStyle name="Финансовый 9 2 4" xfId="151"/>
    <cellStyle name="Финансовый 9 2 5" xfId="127"/>
    <cellStyle name="Финансовый 9 3" xfId="19"/>
    <cellStyle name="Финансовый 9 3 2" xfId="144"/>
    <cellStyle name="Финансовый 9 3 3" xfId="124"/>
    <cellStyle name="Финансовый 9 4" xfId="36"/>
    <cellStyle name="Финансовый 9 4 2" xfId="63"/>
    <cellStyle name="Финансовый 9 4 2 2" xfId="179"/>
    <cellStyle name="Финансовый 9 4 3" xfId="155"/>
    <cellStyle name="Финансовый 9 4 4" xfId="113"/>
    <cellStyle name="Финансовый 9 5" xfId="50"/>
    <cellStyle name="Финансовый 9 5 2" xfId="167"/>
    <cellStyle name="Финансовый 9 6" xfId="104"/>
    <cellStyle name="Хвост" xfId="101"/>
    <cellStyle name="Экспертиза" xfId="10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abSelected="1" view="pageBreakPreview" zoomScaleNormal="100" zoomScaleSheetLayoutView="100" workbookViewId="0">
      <selection activeCell="N18" sqref="N18"/>
    </sheetView>
  </sheetViews>
  <sheetFormatPr defaultColWidth="9.109375" defaultRowHeight="13.2" x14ac:dyDescent="0.25"/>
  <cols>
    <col min="1" max="1" width="3.6640625" style="14" customWidth="1"/>
    <col min="2" max="2" width="44.33203125" style="14" customWidth="1"/>
    <col min="3" max="3" width="7.109375" style="14" customWidth="1"/>
    <col min="4" max="4" width="8.6640625" style="14" customWidth="1"/>
    <col min="5" max="5" width="15.44140625" style="14" customWidth="1"/>
    <col min="6" max="6" width="5.109375" style="14" customWidth="1"/>
    <col min="7" max="7" width="7.44140625" style="14" customWidth="1"/>
    <col min="8" max="8" width="16.33203125" style="14" customWidth="1"/>
    <col min="9" max="9" width="28.5546875" style="14" customWidth="1"/>
    <col min="10" max="10" width="4.88671875" style="14" customWidth="1"/>
    <col min="11" max="11" width="8" style="14" customWidth="1"/>
    <col min="12" max="12" width="10" style="14" customWidth="1"/>
    <col min="13" max="16384" width="9.109375" style="14"/>
  </cols>
  <sheetData>
    <row r="1" spans="1:30" x14ac:dyDescent="0.25">
      <c r="A1" s="1"/>
      <c r="B1" s="2"/>
      <c r="C1" s="15"/>
      <c r="D1" s="3"/>
      <c r="E1" s="18"/>
      <c r="F1" s="4"/>
      <c r="H1" s="4"/>
      <c r="I1" s="4"/>
      <c r="J1" s="4"/>
      <c r="K1" s="4"/>
      <c r="L1" s="35" t="s">
        <v>72</v>
      </c>
    </row>
    <row r="2" spans="1:30" x14ac:dyDescent="0.25">
      <c r="A2" s="1"/>
      <c r="B2" s="2"/>
      <c r="C2" s="15"/>
      <c r="D2" s="3"/>
      <c r="E2" s="18"/>
      <c r="F2" s="4"/>
      <c r="H2" s="4"/>
      <c r="I2" s="4"/>
      <c r="J2" s="4"/>
      <c r="K2" s="4"/>
      <c r="L2" s="6"/>
    </row>
    <row r="3" spans="1:30" x14ac:dyDescent="0.25">
      <c r="A3" s="43" t="s">
        <v>44</v>
      </c>
      <c r="B3" s="2"/>
      <c r="C3" s="15"/>
      <c r="D3" s="3"/>
      <c r="E3" s="18"/>
      <c r="F3" s="4"/>
      <c r="H3" s="4"/>
      <c r="I3" s="4"/>
      <c r="J3" s="5"/>
      <c r="L3" s="37" t="s">
        <v>46</v>
      </c>
    </row>
    <row r="4" spans="1:30" x14ac:dyDescent="0.25">
      <c r="A4" s="50"/>
      <c r="B4" s="2"/>
      <c r="C4" s="15"/>
      <c r="D4" s="3"/>
      <c r="E4" s="18"/>
      <c r="F4" s="4"/>
      <c r="H4" s="4"/>
      <c r="I4" s="4"/>
      <c r="J4" s="18"/>
      <c r="L4" s="38" t="s">
        <v>59</v>
      </c>
    </row>
    <row r="5" spans="1:30" x14ac:dyDescent="0.25">
      <c r="A5" s="51"/>
      <c r="B5" s="2"/>
      <c r="C5" s="15"/>
      <c r="D5" s="3"/>
      <c r="E5" s="18"/>
      <c r="F5" s="4"/>
      <c r="H5" s="4"/>
      <c r="I5" s="4"/>
      <c r="J5" s="18"/>
      <c r="L5" s="38" t="s">
        <v>60</v>
      </c>
    </row>
    <row r="6" spans="1:30" x14ac:dyDescent="0.25">
      <c r="A6" s="50"/>
      <c r="B6" s="2"/>
      <c r="C6" s="15"/>
      <c r="D6" s="3"/>
      <c r="E6" s="18"/>
      <c r="F6" s="4"/>
      <c r="H6" s="4"/>
      <c r="I6" s="4"/>
      <c r="J6" s="18"/>
      <c r="L6" s="39" t="s">
        <v>61</v>
      </c>
    </row>
    <row r="7" spans="1:30" x14ac:dyDescent="0.25">
      <c r="A7" s="50" t="s">
        <v>58</v>
      </c>
      <c r="B7" s="2"/>
      <c r="C7" s="15"/>
      <c r="D7" s="3"/>
      <c r="E7" s="18"/>
      <c r="F7" s="4"/>
      <c r="H7" s="4"/>
      <c r="I7" s="4"/>
      <c r="J7" s="18"/>
      <c r="L7" s="39" t="s">
        <v>62</v>
      </c>
    </row>
    <row r="8" spans="1:30" x14ac:dyDescent="0.25">
      <c r="A8" s="36"/>
      <c r="B8" s="6"/>
      <c r="C8" s="6"/>
      <c r="D8" s="6"/>
      <c r="E8" s="6"/>
      <c r="F8" s="6"/>
    </row>
    <row r="9" spans="1:30" ht="15.6" x14ac:dyDescent="0.25">
      <c r="A9" s="63" t="s">
        <v>39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30" x14ac:dyDescent="0.25">
      <c r="A10" s="68" t="s">
        <v>47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30" x14ac:dyDescent="0.25">
      <c r="A11" s="67" t="s">
        <v>42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30" x14ac:dyDescent="0.25">
      <c r="A12" s="64" t="s">
        <v>70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30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30" x14ac:dyDescent="0.25">
      <c r="B14" s="4" t="s">
        <v>33</v>
      </c>
      <c r="C14" s="14" t="s">
        <v>73</v>
      </c>
      <c r="D14" s="28"/>
      <c r="E14" s="28"/>
      <c r="F14" s="28"/>
      <c r="G14" s="28"/>
      <c r="H14" s="28"/>
      <c r="I14" s="28"/>
    </row>
    <row r="15" spans="1:30" x14ac:dyDescent="0.25">
      <c r="L15" s="4"/>
    </row>
    <row r="16" spans="1:30" s="20" customFormat="1" x14ac:dyDescent="0.25">
      <c r="A16" s="65" t="s">
        <v>4</v>
      </c>
      <c r="B16" s="65" t="s">
        <v>0</v>
      </c>
      <c r="C16" s="65" t="s">
        <v>6</v>
      </c>
      <c r="D16" s="65"/>
      <c r="E16" s="65" t="s">
        <v>5</v>
      </c>
      <c r="F16" s="65"/>
      <c r="G16" s="65"/>
      <c r="H16" s="65"/>
      <c r="I16" s="65" t="s">
        <v>36</v>
      </c>
      <c r="J16" s="65"/>
      <c r="K16" s="65"/>
      <c r="L16" s="65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s="20" customFormat="1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s="20" customFormat="1" ht="40.799999999999997" x14ac:dyDescent="0.25">
      <c r="A18" s="65"/>
      <c r="B18" s="65"/>
      <c r="C18" s="41" t="s">
        <v>1</v>
      </c>
      <c r="D18" s="41" t="s">
        <v>2</v>
      </c>
      <c r="E18" s="41" t="s">
        <v>3</v>
      </c>
      <c r="F18" s="31" t="s">
        <v>1</v>
      </c>
      <c r="G18" s="41" t="s">
        <v>2</v>
      </c>
      <c r="H18" s="41" t="s">
        <v>56</v>
      </c>
      <c r="I18" s="31" t="s">
        <v>3</v>
      </c>
      <c r="J18" s="31" t="s">
        <v>1</v>
      </c>
      <c r="K18" s="31" t="s">
        <v>2</v>
      </c>
      <c r="L18" s="31" t="s">
        <v>48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s="20" customFormat="1" x14ac:dyDescent="0.25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32">
        <v>7</v>
      </c>
      <c r="H19" s="32">
        <v>8</v>
      </c>
      <c r="I19" s="32">
        <v>9</v>
      </c>
      <c r="J19" s="32">
        <v>10</v>
      </c>
      <c r="K19" s="32">
        <v>11</v>
      </c>
      <c r="L19" s="32">
        <v>12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s="20" customFormat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s="44" customFormat="1" ht="23.25" customHeight="1" x14ac:dyDescent="0.25">
      <c r="A21" s="66" t="s">
        <v>71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s="20" customFormat="1" ht="39.6" x14ac:dyDescent="0.25">
      <c r="A22" s="19">
        <v>1</v>
      </c>
      <c r="B22" s="45" t="s">
        <v>63</v>
      </c>
      <c r="C22" s="46" t="s">
        <v>34</v>
      </c>
      <c r="D22" s="42">
        <v>50</v>
      </c>
      <c r="E22" s="13"/>
      <c r="F22" s="25"/>
      <c r="G22" s="25"/>
      <c r="H22" s="25"/>
      <c r="I22" s="17" t="s">
        <v>64</v>
      </c>
      <c r="J22" s="52" t="s">
        <v>12</v>
      </c>
      <c r="K22" s="53">
        <f>D22*((0.5*5)+(2.85*2))</f>
        <v>409.99999999999994</v>
      </c>
      <c r="L22" s="13" t="s">
        <v>35</v>
      </c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s="27" customFormat="1" ht="22.8" x14ac:dyDescent="0.25">
      <c r="A23" s="19"/>
      <c r="B23" s="47"/>
      <c r="C23" s="47"/>
      <c r="D23" s="46"/>
      <c r="E23" s="13"/>
      <c r="F23" s="25"/>
      <c r="G23" s="25"/>
      <c r="H23" s="25"/>
      <c r="I23" s="17" t="s">
        <v>65</v>
      </c>
      <c r="J23" s="52" t="s">
        <v>10</v>
      </c>
      <c r="K23" s="54">
        <f>D22*80</f>
        <v>4000</v>
      </c>
      <c r="L23" s="13" t="s">
        <v>35</v>
      </c>
      <c r="M23" s="14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s="27" customFormat="1" x14ac:dyDescent="0.25">
      <c r="A24" s="19"/>
      <c r="B24" s="48"/>
      <c r="C24" s="48"/>
      <c r="D24" s="48"/>
      <c r="E24" s="13"/>
      <c r="F24" s="25"/>
      <c r="G24" s="25"/>
      <c r="H24" s="25"/>
      <c r="I24" s="17" t="s">
        <v>66</v>
      </c>
      <c r="J24" s="52" t="s">
        <v>14</v>
      </c>
      <c r="K24" s="55">
        <f>D22*(8.2*(0.05*0.04))*1.01</f>
        <v>0.82819999999999983</v>
      </c>
      <c r="L24" s="13" t="s">
        <v>35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s="27" customFormat="1" ht="39.6" x14ac:dyDescent="0.25">
      <c r="A25" s="19">
        <f>22:22+1</f>
        <v>2</v>
      </c>
      <c r="B25" s="45" t="s">
        <v>52</v>
      </c>
      <c r="C25" s="52" t="s">
        <v>67</v>
      </c>
      <c r="D25" s="56">
        <f>D22*6/100</f>
        <v>3</v>
      </c>
      <c r="E25" s="13"/>
      <c r="F25" s="25"/>
      <c r="G25" s="25"/>
      <c r="H25" s="25"/>
      <c r="I25" s="17"/>
      <c r="J25" s="26"/>
      <c r="K25" s="57"/>
      <c r="L25" s="13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s="27" customFormat="1" ht="39.6" x14ac:dyDescent="0.25">
      <c r="A26" s="19">
        <f>25:25+1</f>
        <v>3</v>
      </c>
      <c r="B26" s="45" t="s">
        <v>55</v>
      </c>
      <c r="C26" s="19" t="s">
        <v>11</v>
      </c>
      <c r="D26" s="58">
        <f>(D22*6)*0.616/100*10/1000</f>
        <v>1.848E-2</v>
      </c>
      <c r="E26" s="13"/>
      <c r="F26" s="25"/>
      <c r="G26" s="25"/>
      <c r="H26" s="25"/>
      <c r="I26" s="17" t="s">
        <v>51</v>
      </c>
      <c r="J26" s="26" t="s">
        <v>11</v>
      </c>
      <c r="K26" s="55">
        <f>D26</f>
        <v>1.848E-2</v>
      </c>
      <c r="L26" s="13" t="s">
        <v>35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s="27" customFormat="1" ht="26.4" x14ac:dyDescent="0.25">
      <c r="A27" s="19">
        <f>26:26+1</f>
        <v>4</v>
      </c>
      <c r="B27" s="45" t="s">
        <v>54</v>
      </c>
      <c r="C27" s="19" t="s">
        <v>15</v>
      </c>
      <c r="D27" s="56">
        <f>ROUND(D22*((0.5*5)+(2.85*2))*(0.05+0.05+0.04+0.04)/100,2)</f>
        <v>0.74</v>
      </c>
      <c r="E27" s="13"/>
      <c r="F27" s="25"/>
      <c r="G27" s="25"/>
      <c r="H27" s="25"/>
      <c r="I27" s="17" t="s">
        <v>37</v>
      </c>
      <c r="J27" s="26" t="s">
        <v>13</v>
      </c>
      <c r="K27" s="57">
        <f>D27*0.8</f>
        <v>0.59199999999999997</v>
      </c>
      <c r="L27" s="13" t="s">
        <v>35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s="27" customFormat="1" ht="24" customHeight="1" x14ac:dyDescent="0.25">
      <c r="A28" s="19"/>
      <c r="B28" s="45"/>
      <c r="C28" s="19"/>
      <c r="D28" s="59"/>
      <c r="E28" s="13"/>
      <c r="F28" s="25"/>
      <c r="G28" s="25"/>
      <c r="H28" s="25"/>
      <c r="I28" s="17" t="s">
        <v>38</v>
      </c>
      <c r="J28" s="26" t="s">
        <v>9</v>
      </c>
      <c r="K28" s="60">
        <f>D27*0.23</f>
        <v>0.17020000000000002</v>
      </c>
      <c r="L28" s="13" t="s">
        <v>35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s="27" customFormat="1" ht="24" customHeight="1" x14ac:dyDescent="0.25">
      <c r="A29" s="19"/>
      <c r="B29" s="49"/>
      <c r="C29" s="47"/>
      <c r="D29" s="47"/>
      <c r="E29" s="13"/>
      <c r="F29" s="25"/>
      <c r="G29" s="25"/>
      <c r="H29" s="25"/>
      <c r="I29" s="17" t="s">
        <v>69</v>
      </c>
      <c r="J29" s="26" t="s">
        <v>9</v>
      </c>
      <c r="K29" s="57">
        <f>D27*100*0.15*2</f>
        <v>22.2</v>
      </c>
      <c r="L29" s="13" t="s">
        <v>35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s="27" customFormat="1" ht="24" customHeight="1" x14ac:dyDescent="0.25">
      <c r="A30" s="19"/>
      <c r="B30" s="49"/>
      <c r="C30" s="47"/>
      <c r="D30" s="47"/>
      <c r="E30" s="13"/>
      <c r="F30" s="25"/>
      <c r="G30" s="25"/>
      <c r="H30" s="25"/>
      <c r="I30" s="17" t="s">
        <v>41</v>
      </c>
      <c r="J30" s="26" t="s">
        <v>9</v>
      </c>
      <c r="K30" s="57">
        <f>K29*0.1</f>
        <v>2.2200000000000002</v>
      </c>
      <c r="L30" s="13" t="s">
        <v>35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s="20" customFormat="1" ht="26.4" x14ac:dyDescent="0.25">
      <c r="A31" s="19">
        <f>27:27+1</f>
        <v>5</v>
      </c>
      <c r="B31" s="45" t="s">
        <v>74</v>
      </c>
      <c r="C31" s="46" t="s">
        <v>34</v>
      </c>
      <c r="D31" s="42">
        <f>D22</f>
        <v>50</v>
      </c>
      <c r="E31" s="17"/>
      <c r="F31" s="26"/>
      <c r="G31" s="24"/>
      <c r="H31" s="25"/>
      <c r="I31" s="17" t="s">
        <v>68</v>
      </c>
      <c r="J31" s="26" t="s">
        <v>13</v>
      </c>
      <c r="K31" s="61">
        <f>D31*0.48*2.8</f>
        <v>67.199999999999989</v>
      </c>
      <c r="L31" s="26" t="s">
        <v>43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</row>
    <row r="32" spans="1:30" x14ac:dyDescent="0.25">
      <c r="A32" s="20"/>
      <c r="B32" s="33" t="s">
        <v>53</v>
      </c>
      <c r="C32" s="21"/>
      <c r="D32" s="22"/>
      <c r="E32" s="22"/>
      <c r="F32" s="22"/>
      <c r="G32" s="22"/>
      <c r="H32" s="23"/>
      <c r="I32" s="22"/>
      <c r="J32" s="22"/>
      <c r="K32" s="22"/>
      <c r="L32" s="22"/>
    </row>
    <row r="33" spans="1:12" ht="12.75" customHeight="1" x14ac:dyDescent="0.25">
      <c r="A33" s="20"/>
      <c r="B33" s="62" t="s">
        <v>57</v>
      </c>
      <c r="C33" s="62"/>
      <c r="D33" s="62"/>
      <c r="E33" s="62"/>
      <c r="F33" s="62"/>
      <c r="G33" s="62"/>
      <c r="H33" s="62"/>
      <c r="I33" s="62"/>
      <c r="J33" s="62"/>
      <c r="K33" s="62"/>
      <c r="L33" s="22"/>
    </row>
    <row r="34" spans="1:12" ht="12.75" customHeight="1" x14ac:dyDescent="0.25">
      <c r="A34" s="7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34"/>
    </row>
    <row r="35" spans="1:12" x14ac:dyDescent="0.25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34"/>
    </row>
    <row r="36" spans="1:12" x14ac:dyDescent="0.25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34"/>
    </row>
    <row r="37" spans="1:12" x14ac:dyDescent="0.25">
      <c r="A37" s="11"/>
      <c r="B37" s="11"/>
      <c r="C37" s="11"/>
      <c r="D37" s="11"/>
      <c r="E37" s="11"/>
      <c r="F37" s="11" t="s">
        <v>32</v>
      </c>
      <c r="I37" s="11"/>
      <c r="J37" s="11"/>
      <c r="K37" s="11"/>
      <c r="L37" s="12"/>
    </row>
    <row r="38" spans="1:12" x14ac:dyDescent="0.25">
      <c r="B38" s="8"/>
      <c r="F38" s="9" t="s">
        <v>49</v>
      </c>
      <c r="G38" s="9"/>
      <c r="H38" s="9"/>
      <c r="I38" s="9"/>
      <c r="J38" s="9"/>
      <c r="K38" s="14" t="s">
        <v>50</v>
      </c>
    </row>
    <row r="39" spans="1:12" x14ac:dyDescent="0.25">
      <c r="B39" s="8"/>
      <c r="F39" s="10"/>
      <c r="G39" s="10"/>
      <c r="H39" s="10"/>
      <c r="I39" s="10"/>
      <c r="J39" s="10"/>
    </row>
    <row r="40" spans="1:12" x14ac:dyDescent="0.25">
      <c r="B40" s="18"/>
      <c r="C40" s="18"/>
      <c r="D40" s="18"/>
      <c r="E40" s="18"/>
      <c r="F40" s="16" t="s">
        <v>45</v>
      </c>
      <c r="G40" s="29"/>
      <c r="H40" s="29"/>
      <c r="I40" s="29"/>
      <c r="J40" s="30"/>
      <c r="K40" s="14" t="s">
        <v>40</v>
      </c>
    </row>
    <row r="41" spans="1:12" x14ac:dyDescent="0.25">
      <c r="E41" s="18"/>
      <c r="L41" s="6"/>
    </row>
    <row r="42" spans="1:12" x14ac:dyDescent="0.25">
      <c r="E42" s="18"/>
    </row>
    <row r="43" spans="1:12" x14ac:dyDescent="0.25">
      <c r="E43" s="18"/>
    </row>
    <row r="44" spans="1:12" x14ac:dyDescent="0.25">
      <c r="E44" s="18"/>
    </row>
    <row r="45" spans="1:12" x14ac:dyDescent="0.25">
      <c r="E45" s="18"/>
    </row>
    <row r="46" spans="1:12" x14ac:dyDescent="0.25">
      <c r="E46" s="18"/>
    </row>
    <row r="47" spans="1:12" x14ac:dyDescent="0.25">
      <c r="E47" s="18"/>
    </row>
    <row r="48" spans="1:12" x14ac:dyDescent="0.25">
      <c r="E48" s="18"/>
    </row>
    <row r="49" spans="5:5" x14ac:dyDescent="0.25">
      <c r="E49" s="18"/>
    </row>
    <row r="50" spans="5:5" x14ac:dyDescent="0.25">
      <c r="E50" s="18"/>
    </row>
    <row r="51" spans="5:5" x14ac:dyDescent="0.25">
      <c r="E51" s="18"/>
    </row>
    <row r="52" spans="5:5" x14ac:dyDescent="0.25">
      <c r="E52" s="18"/>
    </row>
    <row r="53" spans="5:5" x14ac:dyDescent="0.25">
      <c r="E53" s="18"/>
    </row>
    <row r="54" spans="5:5" x14ac:dyDescent="0.25">
      <c r="E54" s="18"/>
    </row>
  </sheetData>
  <mergeCells count="11">
    <mergeCell ref="B33:K36"/>
    <mergeCell ref="A9:L9"/>
    <mergeCell ref="A12:L12"/>
    <mergeCell ref="A16:A18"/>
    <mergeCell ref="B16:B18"/>
    <mergeCell ref="A21:L21"/>
    <mergeCell ref="A11:L11"/>
    <mergeCell ref="A10:L10"/>
    <mergeCell ref="C16:D17"/>
    <mergeCell ref="E16:H17"/>
    <mergeCell ref="I16:L17"/>
  </mergeCells>
  <phoneticPr fontId="6" type="noConversion"/>
  <dataValidations count="1">
    <dataValidation type="list" allowBlank="1" sqref="J22:J30">
      <formula1>единицы</formula1>
    </dataValidation>
  </dataValidations>
  <printOptions horizontalCentered="1"/>
  <pageMargins left="0.31496062992125984" right="0.31496062992125984" top="0.59055118110236227" bottom="0.59055118110236227" header="0.31496062992125984" footer="0.31496062992125984"/>
  <pageSetup paperSize="9" scale="90" fitToHeight="6" orientation="landscape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3.2" x14ac:dyDescent="0.25"/>
  <sheetData>
    <row r="3" spans="1:8" x14ac:dyDescent="0.25">
      <c r="A3" t="s">
        <v>9</v>
      </c>
    </row>
    <row r="4" spans="1:8" x14ac:dyDescent="0.25">
      <c r="A4" t="s">
        <v>10</v>
      </c>
    </row>
    <row r="5" spans="1:8" x14ac:dyDescent="0.25">
      <c r="A5" t="s">
        <v>11</v>
      </c>
    </row>
    <row r="6" spans="1:8" x14ac:dyDescent="0.25">
      <c r="A6" t="s">
        <v>12</v>
      </c>
    </row>
    <row r="7" spans="1:8" x14ac:dyDescent="0.25">
      <c r="A7" t="s">
        <v>13</v>
      </c>
    </row>
    <row r="8" spans="1:8" x14ac:dyDescent="0.25">
      <c r="A8" t="s">
        <v>14</v>
      </c>
    </row>
    <row r="9" spans="1:8" x14ac:dyDescent="0.25">
      <c r="A9" t="s">
        <v>15</v>
      </c>
    </row>
    <row r="10" spans="1:8" x14ac:dyDescent="0.25">
      <c r="A10" t="s">
        <v>16</v>
      </c>
    </row>
    <row r="14" spans="1:8" x14ac:dyDescent="0.25">
      <c r="B14" t="s">
        <v>8</v>
      </c>
      <c r="H14" t="s">
        <v>23</v>
      </c>
    </row>
    <row r="15" spans="1:8" x14ac:dyDescent="0.25">
      <c r="B15" t="s">
        <v>19</v>
      </c>
      <c r="H15" t="s">
        <v>25</v>
      </c>
    </row>
    <row r="16" spans="1:8" x14ac:dyDescent="0.25">
      <c r="B16" t="s">
        <v>18</v>
      </c>
      <c r="H16" t="s">
        <v>24</v>
      </c>
    </row>
    <row r="17" spans="2:8" x14ac:dyDescent="0.25">
      <c r="B17" t="s">
        <v>17</v>
      </c>
      <c r="H17" t="s">
        <v>22</v>
      </c>
    </row>
    <row r="18" spans="2:8" x14ac:dyDescent="0.25">
      <c r="B18" t="s">
        <v>20</v>
      </c>
      <c r="H18" t="s">
        <v>26</v>
      </c>
    </row>
    <row r="19" spans="2:8" x14ac:dyDescent="0.25">
      <c r="B19" t="s">
        <v>7</v>
      </c>
      <c r="H19" t="s">
        <v>21</v>
      </c>
    </row>
    <row r="28" spans="2:8" x14ac:dyDescent="0.25">
      <c r="B28" t="s">
        <v>27</v>
      </c>
    </row>
    <row r="29" spans="2:8" x14ac:dyDescent="0.25">
      <c r="B29" t="s">
        <v>28</v>
      </c>
    </row>
    <row r="30" spans="2:8" x14ac:dyDescent="0.25">
      <c r="B30" t="s">
        <v>29</v>
      </c>
    </row>
    <row r="31" spans="2:8" x14ac:dyDescent="0.25">
      <c r="B31" t="s">
        <v>30</v>
      </c>
    </row>
    <row r="32" spans="2:8" x14ac:dyDescent="0.25">
      <c r="B32" t="s">
        <v>31</v>
      </c>
    </row>
  </sheetData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Nikolaeva Marina</cp:lastModifiedBy>
  <cp:lastPrinted>2023-11-16T07:47:20Z</cp:lastPrinted>
  <dcterms:created xsi:type="dcterms:W3CDTF">2006-08-12T07:51:40Z</dcterms:created>
  <dcterms:modified xsi:type="dcterms:W3CDTF">2023-11-16T08:40:43Z</dcterms:modified>
</cp:coreProperties>
</file>