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inaYR\Desktop\ДОКУМЕНТЫ ВСЕ\2021\ВЛ-561\Сметы ВЛ-561 вариант 1\2 вариант сверенный с ВС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/>
</workbook>
</file>

<file path=xl/calcChain.xml><?xml version="1.0" encoding="utf-8"?>
<calcChain xmlns="http://schemas.openxmlformats.org/spreadsheetml/2006/main">
  <c r="Q16" i="1" l="1"/>
  <c r="Q15" i="1"/>
  <c r="Q14" i="1"/>
  <c r="N14" i="1"/>
  <c r="O14" i="1" s="1"/>
  <c r="O15" i="1"/>
  <c r="P17" i="1"/>
  <c r="C17" i="1"/>
  <c r="D17" i="1"/>
  <c r="E17" i="1"/>
  <c r="F17" i="1"/>
  <c r="G17" i="1"/>
  <c r="H17" i="1"/>
  <c r="I17" i="1"/>
  <c r="J17" i="1"/>
  <c r="K17" i="1"/>
  <c r="L17" i="1"/>
  <c r="M17" i="1"/>
  <c r="N17" i="1"/>
  <c r="N15" i="1"/>
  <c r="C15" i="1"/>
  <c r="C14" i="1"/>
  <c r="Q17" i="1" l="1"/>
  <c r="O17" i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310 атрибут 970 значение&gt;</t>
        </r>
      </text>
    </comment>
    <comment ref="G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<sst xmlns="http://schemas.openxmlformats.org/spreadsheetml/2006/main" count="40" uniqueCount="36">
  <si>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</si>
  <si>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</si>
  <si>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</si>
  <si>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</si>
  <si>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</si>
  <si>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</si>
  <si>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</si>
  <si>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</si>
  <si>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</si>
  <si>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</si>
  <si>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</si>
  <si>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</si>
  <si>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</si>
  <si>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</si>
  <si>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</si>
  <si>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</si>
  <si>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</si>
  <si>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</si>
  <si>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</si>
  <si>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</si>
  <si>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</si>
  <si>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</si>
  <si>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</si>
  <si>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 xml:space="preserve"> </t>
  </si>
  <si>
    <t>Всего по сводке затрат</t>
  </si>
  <si>
    <t>4</t>
  </si>
  <si>
    <t>ИТОГО прочие</t>
  </si>
  <si>
    <t>ИТОГО по СМР</t>
  </si>
  <si>
    <t>ИТОГО по ПНР</t>
  </si>
  <si>
    <t>Итого (без НДС)</t>
  </si>
  <si>
    <t>Заказчик: ОАО "ИЭСК"</t>
  </si>
  <si>
    <t>Доп. затраты (прочие с непредвиденными 1,5%)</t>
  </si>
  <si>
    <t>Лимит. Затраты (временные, зимние с непредвиденными 1,5%)</t>
  </si>
  <si>
    <t>Расчет составлен в уровне цен  3 квартал 2021 года с дефлятором 2,55%</t>
  </si>
  <si>
    <t>Наименование объекта:Модернизация ПС 500 кВ Тулун (Реконструкция устройств РЗА ячейки ВЛ-500 кВ Тулун-Братская ГЭС (ВЛ №561) для реализации ОАПВ на ПС 500 кВ Тулун) - 4 шт</t>
  </si>
  <si>
    <t>по объекту: "Модернизация ПС 500 кВ Тулун (Реконструкция устройств РЗА ячейки ВЛ-500 кВ Тулун-Братская ГЭС (ВЛ №561) для реализации ОАПВ на ПС 500 кВ Тулун) - 4 шт"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</si>
</sst>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3" fontId="1" fillId="0" borderId="4" xfId="3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1" fillId="0" borderId="4" xfId="1" applyNumberFormat="1" applyFont="1" applyBorder="1" applyAlignment="1">
      <alignment vertical="top" wrapText="1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1"/>
  <sheetViews>
    <sheetView showGridLines="0" tabSelected="1" topLeftCell="A4" zoomScale="84" zoomScaleNormal="84" workbookViewId="0">
      <selection activeCell="A7" sqref="A7:Q7"/>
    </sheetView>
  </sheetViews>
  <sheetFormatPr defaultRowHeight="12.75" outlineLevelRow="1" x14ac:dyDescent="0.2"/>
  <cols>
    <col min="1" max="1" width="5.71093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9" ht="18" customHeight="1" x14ac:dyDescent="0.2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40" t="s">
        <v>22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9" ht="18" customHeight="1" x14ac:dyDescent="0.2">
      <c r="A6" s="41" t="s">
        <v>35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9" ht="18" customHeight="1" outlineLevel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9" ht="18" customHeight="1" x14ac:dyDescent="0.2">
      <c r="A8" s="4" t="s">
        <v>33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42" t="s">
        <v>3</v>
      </c>
      <c r="B9" s="44" t="s">
        <v>16</v>
      </c>
      <c r="C9" s="43" t="s">
        <v>11</v>
      </c>
      <c r="D9" s="43"/>
      <c r="E9" s="43"/>
      <c r="F9" s="43"/>
      <c r="G9" s="43"/>
      <c r="H9" s="43"/>
      <c r="I9" s="43" t="s">
        <v>12</v>
      </c>
      <c r="J9" s="43"/>
      <c r="K9" s="35" t="s">
        <v>6</v>
      </c>
      <c r="L9" s="35" t="s">
        <v>7</v>
      </c>
      <c r="M9" s="35" t="s">
        <v>8</v>
      </c>
      <c r="N9" s="35" t="s">
        <v>13</v>
      </c>
      <c r="O9" s="35" t="s">
        <v>32</v>
      </c>
      <c r="P9" s="44" t="s">
        <v>31</v>
      </c>
      <c r="Q9" s="35" t="s">
        <v>29</v>
      </c>
    </row>
    <row r="10" spans="1:19" ht="20.25" customHeight="1" x14ac:dyDescent="0.2">
      <c r="A10" s="42"/>
      <c r="B10" s="45"/>
      <c r="C10" s="35" t="s">
        <v>17</v>
      </c>
      <c r="D10" s="35" t="s">
        <v>14</v>
      </c>
      <c r="E10" s="35"/>
      <c r="F10" s="35"/>
      <c r="G10" s="35"/>
      <c r="H10" s="35"/>
      <c r="I10" s="35" t="s">
        <v>4</v>
      </c>
      <c r="J10" s="35" t="s">
        <v>5</v>
      </c>
      <c r="K10" s="35"/>
      <c r="L10" s="35"/>
      <c r="M10" s="35"/>
      <c r="N10" s="35"/>
      <c r="O10" s="35"/>
      <c r="P10" s="45"/>
      <c r="Q10" s="35"/>
    </row>
    <row r="11" spans="1:19" ht="47.25" customHeight="1" x14ac:dyDescent="0.2">
      <c r="A11" s="42"/>
      <c r="B11" s="46"/>
      <c r="C11" s="35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35"/>
      <c r="J11" s="35"/>
      <c r="K11" s="35"/>
      <c r="L11" s="35"/>
      <c r="M11" s="35"/>
      <c r="N11" s="35"/>
      <c r="O11" s="35"/>
      <c r="P11" s="46"/>
      <c r="Q11" s="35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x14ac:dyDescent="0.2">
      <c r="A14" s="25">
        <v>1</v>
      </c>
      <c r="B14" s="22" t="s">
        <v>27</v>
      </c>
      <c r="C14" s="26">
        <f>D14+E14+G14+H14</f>
        <v>9996238</v>
      </c>
      <c r="D14" s="26">
        <v>1604132</v>
      </c>
      <c r="E14" s="26">
        <v>1033214</v>
      </c>
      <c r="F14" s="26">
        <v>331101</v>
      </c>
      <c r="G14" s="26">
        <v>2947218</v>
      </c>
      <c r="H14" s="26">
        <v>4411674</v>
      </c>
      <c r="I14" s="28">
        <v>4568.72</v>
      </c>
      <c r="J14" s="28">
        <v>830.78</v>
      </c>
      <c r="K14" s="27">
        <v>1935233</v>
      </c>
      <c r="L14" s="27">
        <v>1838784</v>
      </c>
      <c r="M14" s="27">
        <v>1027847</v>
      </c>
      <c r="N14" s="27">
        <f>D14+E14+G14+H14+L14+M14</f>
        <v>12862869</v>
      </c>
      <c r="O14" s="47">
        <f>(N14-H14)*1.5%</f>
        <v>126767.92499999999</v>
      </c>
      <c r="P14" s="22"/>
      <c r="Q14" s="32">
        <f>N14+O14</f>
        <v>12989636.925000001</v>
      </c>
      <c r="S14" s="24"/>
    </row>
    <row r="15" spans="1:19" s="2" customFormat="1" x14ac:dyDescent="0.2">
      <c r="A15" s="25">
        <v>2</v>
      </c>
      <c r="B15" s="22" t="s">
        <v>28</v>
      </c>
      <c r="C15" s="31">
        <f>D15+E15+G15+H15</f>
        <v>4589489</v>
      </c>
      <c r="D15" s="31">
        <v>4589489</v>
      </c>
      <c r="E15" s="22"/>
      <c r="F15" s="22"/>
      <c r="G15" s="22"/>
      <c r="H15" s="22"/>
      <c r="I15" s="30">
        <v>7121.02</v>
      </c>
      <c r="J15" s="30"/>
      <c r="K15" s="29">
        <v>4589489</v>
      </c>
      <c r="L15" s="29">
        <v>3396216</v>
      </c>
      <c r="M15" s="29">
        <v>1652220</v>
      </c>
      <c r="N15" s="31">
        <f>D15+E15+G15+H15+L15+M15</f>
        <v>9637925</v>
      </c>
      <c r="O15" s="47">
        <f>(N15-H15)*1.5%</f>
        <v>144568.875</v>
      </c>
      <c r="P15" s="22"/>
      <c r="Q15" s="32">
        <f t="shared" ref="Q15:Q16" si="0">N15+O15</f>
        <v>9782493.875</v>
      </c>
      <c r="S15" s="24"/>
    </row>
    <row r="16" spans="1:19" s="2" customFormat="1" x14ac:dyDescent="0.2">
      <c r="A16" s="25">
        <v>3</v>
      </c>
      <c r="B16" s="22" t="s">
        <v>26</v>
      </c>
      <c r="C16" s="31"/>
      <c r="D16" s="31"/>
      <c r="E16" s="22"/>
      <c r="F16" s="22"/>
      <c r="G16" s="22"/>
      <c r="H16" s="22"/>
      <c r="I16" s="30"/>
      <c r="J16" s="30"/>
      <c r="K16" s="31"/>
      <c r="L16" s="31"/>
      <c r="M16" s="31"/>
      <c r="N16" s="31"/>
      <c r="O16" s="22"/>
      <c r="P16" s="32">
        <v>1530174.04</v>
      </c>
      <c r="Q16" s="32">
        <f>P16</f>
        <v>1530174.04</v>
      </c>
      <c r="S16" s="24"/>
    </row>
    <row r="17" spans="1:19" s="2" customFormat="1" x14ac:dyDescent="0.2">
      <c r="A17" s="33" t="s">
        <v>25</v>
      </c>
      <c r="B17" s="34" t="s">
        <v>24</v>
      </c>
      <c r="C17" s="31">
        <f t="shared" ref="C17:N17" si="1">C14+C15</f>
        <v>14585727</v>
      </c>
      <c r="D17" s="31">
        <f t="shared" si="1"/>
        <v>6193621</v>
      </c>
      <c r="E17" s="31">
        <f t="shared" si="1"/>
        <v>1033214</v>
      </c>
      <c r="F17" s="31">
        <f t="shared" si="1"/>
        <v>331101</v>
      </c>
      <c r="G17" s="31">
        <f t="shared" si="1"/>
        <v>2947218</v>
      </c>
      <c r="H17" s="31">
        <f t="shared" si="1"/>
        <v>4411674</v>
      </c>
      <c r="I17" s="31">
        <f t="shared" si="1"/>
        <v>11689.740000000002</v>
      </c>
      <c r="J17" s="31">
        <f t="shared" si="1"/>
        <v>830.78</v>
      </c>
      <c r="K17" s="31">
        <f t="shared" si="1"/>
        <v>6524722</v>
      </c>
      <c r="L17" s="31">
        <f t="shared" si="1"/>
        <v>5235000</v>
      </c>
      <c r="M17" s="31">
        <f t="shared" si="1"/>
        <v>2680067</v>
      </c>
      <c r="N17" s="31">
        <f t="shared" si="1"/>
        <v>22500794</v>
      </c>
      <c r="O17" s="23">
        <f>O14+O15</f>
        <v>271336.8</v>
      </c>
      <c r="P17" s="31">
        <f>P14+P15+P16</f>
        <v>1530174.04</v>
      </c>
      <c r="Q17" s="31">
        <f>Q14+Q15+Q16</f>
        <v>24302304.84</v>
      </c>
      <c r="R17" s="24"/>
      <c r="S17" s="24"/>
    </row>
    <row r="18" spans="1:19" s="2" customFormat="1" x14ac:dyDescent="0.2">
      <c r="A18" s="10"/>
      <c r="B18" s="11"/>
      <c r="C18" s="12"/>
      <c r="D18" s="13"/>
      <c r="E18" s="13"/>
      <c r="F18" s="14"/>
    </row>
    <row r="19" spans="1:19" s="2" customFormat="1" x14ac:dyDescent="0.2">
      <c r="A19" s="10"/>
      <c r="B19" s="11"/>
      <c r="C19" s="12"/>
      <c r="D19" s="13"/>
      <c r="E19" s="13"/>
      <c r="F19" s="14"/>
    </row>
    <row r="20" spans="1:19" x14ac:dyDescent="0.2">
      <c r="E20" s="15"/>
      <c r="F20" s="16"/>
    </row>
    <row r="21" spans="1:19" x14ac:dyDescent="0.2">
      <c r="A21" s="1" t="s">
        <v>9</v>
      </c>
      <c r="B21" s="17" t="s">
        <v>23</v>
      </c>
      <c r="C21" s="18"/>
      <c r="D21" s="38"/>
      <c r="E21" s="38"/>
      <c r="F21" s="19"/>
      <c r="G21" s="36"/>
      <c r="H21" s="36"/>
    </row>
    <row r="22" spans="1:19" x14ac:dyDescent="0.2">
      <c r="B22" s="20" t="s">
        <v>0</v>
      </c>
      <c r="D22" s="37" t="s">
        <v>1</v>
      </c>
      <c r="E22" s="37"/>
      <c r="G22" s="37" t="s">
        <v>2</v>
      </c>
      <c r="H22" s="37"/>
    </row>
    <row r="23" spans="1:19" x14ac:dyDescent="0.2">
      <c r="A23" s="21"/>
      <c r="B23" s="21"/>
      <c r="C23" s="21"/>
      <c r="D23" s="21"/>
      <c r="E23" s="21"/>
      <c r="H23" s="21"/>
    </row>
    <row r="24" spans="1:19" x14ac:dyDescent="0.2">
      <c r="B24" s="21"/>
      <c r="C24" s="21"/>
      <c r="D24" s="21"/>
      <c r="E24" s="21"/>
      <c r="H24" s="21"/>
    </row>
    <row r="26" spans="1:19" x14ac:dyDescent="0.2">
      <c r="A26" s="1" t="s">
        <v>10</v>
      </c>
      <c r="B26" s="17" t="s">
        <v>23</v>
      </c>
      <c r="C26" s="18"/>
      <c r="D26" s="38"/>
      <c r="E26" s="38"/>
      <c r="F26" s="19"/>
      <c r="G26" s="36"/>
      <c r="H26" s="36"/>
    </row>
    <row r="27" spans="1:19" x14ac:dyDescent="0.2">
      <c r="B27" s="20" t="s">
        <v>0</v>
      </c>
      <c r="D27" s="37" t="s">
        <v>1</v>
      </c>
      <c r="E27" s="37"/>
      <c r="G27" s="37" t="s">
        <v>2</v>
      </c>
      <c r="H27" s="37"/>
    </row>
    <row r="31" spans="1:19" x14ac:dyDescent="0.2">
      <c r="A31" s="3"/>
    </row>
  </sheetData>
  <mergeCells count="28"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  <mergeCell ref="G27:H27"/>
    <mergeCell ref="G22:H22"/>
    <mergeCell ref="D21:E21"/>
    <mergeCell ref="D26:E26"/>
    <mergeCell ref="D27:E27"/>
    <mergeCell ref="D22:E22"/>
    <mergeCell ref="G21:H21"/>
    <mergeCell ref="D10:H10"/>
    <mergeCell ref="N9:N11"/>
    <mergeCell ref="O9:O11"/>
    <mergeCell ref="K9:K11"/>
    <mergeCell ref="G26:H26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52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Rybina Yuliya</cp:lastModifiedBy>
  <cp:lastPrinted>2021-10-26T00:17:38Z</cp:lastPrinted>
  <dcterms:created xsi:type="dcterms:W3CDTF">2002-08-29T05:21:43Z</dcterms:created>
  <dcterms:modified xsi:type="dcterms:W3CDTF">2021-12-17T06:21:13Z</dcterms:modified>
</cp:coreProperties>
</file>