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РНЦ!$A$1:$U$55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0" i="60" l="1"/>
  <c r="I30" i="60" l="1"/>
  <c r="J30" i="60"/>
  <c r="K30" i="60"/>
  <c r="L30" i="60"/>
  <c r="M30" i="60"/>
  <c r="N30" i="60"/>
  <c r="O30" i="60"/>
  <c r="P30" i="60"/>
  <c r="E30" i="60" l="1"/>
  <c r="F30" i="60"/>
  <c r="U36" i="60" l="1"/>
  <c r="U37" i="60" s="1"/>
  <c r="S36" i="60"/>
  <c r="S37" i="60" s="1"/>
  <c r="T37" i="60"/>
  <c r="T30" i="60"/>
  <c r="T38" i="60" l="1"/>
  <c r="P37" i="60" l="1"/>
  <c r="O37" i="60"/>
  <c r="O38" i="60" s="1"/>
  <c r="N37" i="60"/>
  <c r="M37" i="60"/>
  <c r="L37" i="60"/>
  <c r="K37" i="60"/>
  <c r="J37" i="60"/>
  <c r="I37" i="60"/>
  <c r="H37" i="60"/>
  <c r="G37" i="60"/>
  <c r="F37" i="60"/>
  <c r="E37" i="60"/>
  <c r="D37" i="60"/>
  <c r="U30" i="60" l="1"/>
  <c r="U38" i="60" s="1"/>
  <c r="N38" i="60"/>
  <c r="M38" i="60"/>
  <c r="L38" i="60"/>
  <c r="K38" i="60"/>
  <c r="S30" i="60" s="1"/>
  <c r="S38" i="60" s="1"/>
  <c r="J38" i="60"/>
  <c r="I38" i="60"/>
  <c r="P38" i="60"/>
  <c r="H38" i="60" l="1"/>
  <c r="D30" i="60"/>
  <c r="D38" i="60" s="1"/>
  <c r="H41" i="60" l="1"/>
  <c r="H42" i="60" s="1"/>
  <c r="H40" i="60"/>
  <c r="F38" i="60"/>
  <c r="H46" i="60" s="1"/>
  <c r="G30" i="60"/>
  <c r="G38" i="60" s="1"/>
  <c r="E38" i="60" l="1"/>
  <c r="H45" i="60" s="1"/>
  <c r="H47" i="60" s="1"/>
  <c r="R30" i="60"/>
  <c r="Q30" i="60"/>
  <c r="D47" i="60"/>
  <c r="R37" i="60" l="1"/>
  <c r="R38" i="60" s="1"/>
  <c r="Q37" i="60"/>
  <c r="Q38" i="60" s="1"/>
  <c r="H44" i="60"/>
</calcChain>
</file>

<file path=xl/sharedStrings.xml><?xml version="1.0" encoding="utf-8"?>
<sst xmlns="http://schemas.openxmlformats.org/spreadsheetml/2006/main" count="116" uniqueCount="75">
  <si>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</si>
  <si>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</si>
  <si>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</si>
  <si>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</si>
  <si>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</si>
  <si>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</si>
  <si>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</si>
  <si>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</si>
  <si>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</si>
  <si>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</si>
  <si>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</si>
  <si>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</si>
  <si>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</si>
  <si>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</si>
  <si>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</si>
  <si>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</si>
  <si>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</si>
  <si>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</si>
  <si>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</si>
  <si>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</si>
  <si>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</si>
  <si>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</si>
  <si>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</si>
  <si>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</si>
  <si>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</si>
  <si>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</si>
  <si>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</si>
  <si>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</si>
  <si>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</si>
  <si>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</si>
  <si>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</si>
  <si>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</si>
  <si>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</si>
  <si>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</si>
  <si>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</si>
  <si>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</si>
  <si>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</si>
  <si>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</si>
  <si>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</si>
  <si>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ФОТ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</si>
  <si>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</si>
  <si>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</si>
  <si>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</si>
  <si>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</si>
  <si>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</si>
  <si>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</si>
  <si>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</si>
  <si>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</si>
  <si>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</si>
  <si>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</si>
  <si>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Директор филиала ООО "Байкальская энергетическая компания " ТЭЦ-11</t>
  </si>
  <si>
    <t xml:space="preserve"> ________________________ К.В. Шуляшкин</t>
  </si>
  <si>
    <t>"______ " __________________2021 г</t>
  </si>
  <si>
    <t>3/2021</t>
  </si>
  <si>
    <t>Составлен в ценах по состоянию на 3 кв. 2021 г.</t>
  </si>
  <si>
    <t xml:space="preserve">Выполнение работ по ремонту  электротехнического оборудования  на филиале ТЭЦ -11 </t>
  </si>
  <si>
    <t>Основание: Дефектные ведомости №№1-11</t>
  </si>
  <si>
    <t>к 1 кв 2022 = 0,98%, к 2 кв 2022 = 1,5%, к 3 кв 2022 = 2,03%</t>
  </si>
  <si>
    <t>Индекс-дефлятор на материалы и ЭММ от 3кв 2021 (в соответствии с графиком выполнения работ)</t>
  </si>
  <si>
    <t xml:space="preserve">Ремонт разъединителя и м/к опор Р-ТН-1АТ </t>
  </si>
  <si>
    <t xml:space="preserve">Ремонт разъединителя и м/к опор Р-ТН-2АТ </t>
  </si>
  <si>
    <t>Ремонт площадки обслуживания ТТ яч.18 ОРУ-110кВ</t>
  </si>
  <si>
    <t>Ремонт площадки обслуживания ТТ яч. 19 ОРУ-110кВ</t>
  </si>
  <si>
    <t>Ремонт лестницы и площадки обслуживания камеры выводов ТГ-4</t>
  </si>
  <si>
    <t>Покрытие негорючими антикоррозионными составами металлической брони кабелей</t>
  </si>
  <si>
    <t>Ремонт м/к кабельной трассы насосной пожаротушения №1</t>
  </si>
  <si>
    <t>Ремонт сборок №1  маш.зала</t>
  </si>
  <si>
    <t>Ремонт сборок № 2 маш.зала</t>
  </si>
  <si>
    <t>Ремонт рем. сборки ТГ-8</t>
  </si>
  <si>
    <t>Ремонт металлических конструкций ОРУ-110кВ</t>
  </si>
  <si>
    <t>Инженер ОППР ТЭЦ-11</t>
  </si>
  <si>
    <t>Ю.А. Шлапакова</t>
  </si>
  <si>
    <t>-</t>
  </si>
  <si>
    <t>И.о. начальника ОППР ТЭЦ-11</t>
  </si>
  <si>
    <t>С.В. Бочарова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</si>
</sst>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22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9" fontId="24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29" fillId="0" borderId="0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vertical="center"/>
    </xf>
    <xf numFmtId="3" fontId="29" fillId="0" borderId="0" xfId="0" applyNumberFormat="1" applyFont="1" applyBorder="1" applyAlignment="1">
      <alignment horizontal="left" wrapText="1"/>
    </xf>
    <xf numFmtId="3" fontId="28" fillId="0" borderId="0" xfId="0" applyNumberFormat="1" applyFont="1" applyBorder="1" applyAlignment="1">
      <alignment vertical="center" wrapText="1"/>
    </xf>
    <xf numFmtId="3" fontId="29" fillId="0" borderId="0" xfId="0" applyNumberFormat="1" applyFont="1" applyBorder="1" applyAlignment="1">
      <alignment horizontal="left"/>
    </xf>
    <xf numFmtId="3" fontId="29" fillId="0" borderId="3" xfId="42" applyNumberFormat="1" applyFont="1" applyBorder="1" applyAlignment="1">
      <alignment horizontal="center" vertical="center" wrapText="1"/>
    </xf>
    <xf numFmtId="3" fontId="29" fillId="0" borderId="3" xfId="42" applyNumberFormat="1" applyFont="1" applyBorder="1" applyAlignment="1">
      <alignment horizontal="left" wrapText="1"/>
    </xf>
    <xf numFmtId="0" fontId="29" fillId="0" borderId="3" xfId="42" applyFont="1" applyBorder="1" applyAlignment="1">
      <alignment horizontal="center" vertical="center"/>
    </xf>
    <xf numFmtId="3" fontId="29" fillId="0" borderId="0" xfId="42" applyNumberFormat="1" applyFont="1" applyAlignment="1">
      <alignment horizontal="center" vertical="center" wrapText="1"/>
    </xf>
    <xf numFmtId="3" fontId="29" fillId="0" borderId="0" xfId="42" applyNumberFormat="1" applyFont="1" applyBorder="1" applyAlignment="1">
      <alignment horizontal="center" vertical="center" wrapText="1"/>
    </xf>
    <xf numFmtId="3" fontId="28" fillId="0" borderId="0" xfId="42" applyNumberFormat="1" applyFont="1" applyAlignment="1">
      <alignment vertical="center" wrapText="1"/>
    </xf>
    <xf numFmtId="0" fontId="29" fillId="0" borderId="0" xfId="42" applyFont="1" applyBorder="1" applyAlignment="1">
      <alignment horizontal="center" vertical="center"/>
    </xf>
    <xf numFmtId="3" fontId="29" fillId="0" borderId="3" xfId="42" applyNumberFormat="1" applyFont="1" applyBorder="1" applyAlignment="1">
      <alignment horizontal="left"/>
    </xf>
    <xf numFmtId="3" fontId="28" fillId="0" borderId="3" xfId="42" applyNumberFormat="1" applyFont="1" applyBorder="1" applyAlignment="1">
      <alignment vertical="center" wrapText="1"/>
    </xf>
    <xf numFmtId="0" fontId="24" fillId="0" borderId="3" xfId="0" applyFont="1" applyFill="1" applyBorder="1" applyAlignment="1">
      <alignment horizontal="left"/>
    </xf>
    <xf numFmtId="0" fontId="20" fillId="2" borderId="1" xfId="1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1" xfId="1" applyFont="1" applyFill="1" applyBorder="1" applyAlignment="1">
      <alignment vertical="center" wrapText="1"/>
    </xf>
    <xf numFmtId="4" fontId="20" fillId="0" borderId="1" xfId="7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0" fontId="24" fillId="0" borderId="3" xfId="0" applyNumberFormat="1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 wrapText="1"/>
    </xf>
    <xf numFmtId="49" fontId="24" fillId="0" borderId="3" xfId="0" applyNumberFormat="1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 wrapText="1"/>
    </xf>
    <xf numFmtId="3" fontId="29" fillId="0" borderId="3" xfId="42" applyNumberFormat="1" applyFont="1" applyBorder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0" fontId="35" fillId="0" borderId="0" xfId="0" quotePrefix="1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690561</xdr:colOff>
      <xdr:row>0</xdr:row>
      <xdr:rowOff>0</xdr:rowOff>
    </xdr:from>
    <xdr:to>
      <xdr:col>15</xdr:col>
      <xdr:colOff>619125</xdr:colOff>
      <xdr:row>5</xdr:row>
      <xdr:rowOff>44969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33874" y="0"/>
          <a:ext cx="7286626" cy="1533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89"/>
  <sheetViews>
    <sheetView tabSelected="1" view="pageBreakPreview" topLeftCell="A14" zoomScale="80" zoomScaleNormal="75" zoomScaleSheetLayoutView="80" zoomScalePageLayoutView="70" workbookViewId="0">
      <selection activeCell="A36" sqref="A36"/>
    </sheetView>
  </sheetViews>
  <sheetFormatPr defaultColWidth="9.140625" defaultRowHeight="15" outlineLevelCol="1" x14ac:dyDescent="0.25"/>
  <cols>
    <col min="1" max="1" width="4.28515625" style="4" customWidth="1"/>
    <col min="2" max="2" width="50.28515625" style="4" customWidth="1"/>
    <col min="3" max="3" width="10.5703125" style="4" customWidth="1"/>
    <col min="4" max="4" width="11.85546875" style="4" hidden="1" customWidth="1" outlineLevel="1"/>
    <col min="5" max="5" width="10.85546875" style="4" hidden="1" customWidth="1" outlineLevel="1"/>
    <col min="6" max="6" width="10" style="7" hidden="1" customWidth="1" outlineLevel="1"/>
    <col min="7" max="7" width="11.28515625" style="4" hidden="1" customWidth="1" outlineLevel="1"/>
    <col min="8" max="8" width="15.85546875" style="4" customWidth="1" collapsed="1"/>
    <col min="9" max="10" width="11.28515625" style="4" customWidth="1" outlineLevel="1"/>
    <col min="11" max="11" width="11.85546875" style="4" customWidth="1"/>
    <col min="12" max="13" width="11.5703125" style="4" customWidth="1" outlineLevel="1"/>
    <col min="14" max="14" width="14.85546875" style="4" customWidth="1" outlineLevel="1"/>
    <col min="15" max="15" width="11.5703125" style="4" customWidth="1" outlineLevel="1"/>
    <col min="16" max="16" width="11.5703125" style="4" customWidth="1"/>
    <col min="17" max="17" width="11.28515625" style="4" hidden="1" customWidth="1"/>
    <col min="18" max="18" width="12.5703125" style="4" hidden="1" customWidth="1"/>
    <col min="19" max="19" width="12" style="4" hidden="1" customWidth="1"/>
    <col min="20" max="21" width="0" style="4" hidden="1" customWidth="1"/>
    <col min="22" max="16384" width="9.140625" style="4"/>
  </cols>
  <sheetData>
    <row r="1" spans="1:21" s="5" customFormat="1" ht="18.75" x14ac:dyDescent="0.25">
      <c r="A1" s="43"/>
      <c r="B1" s="44"/>
      <c r="C1" s="45"/>
      <c r="F1" s="46"/>
      <c r="M1" s="49" t="s">
        <v>31</v>
      </c>
      <c r="O1" s="50"/>
      <c r="P1" s="50"/>
    </row>
    <row r="2" spans="1:21" s="5" customFormat="1" ht="39" customHeight="1" x14ac:dyDescent="0.25">
      <c r="A2" s="43"/>
      <c r="B2" s="44"/>
      <c r="C2" s="45"/>
      <c r="F2" s="46"/>
      <c r="M2" s="113" t="s">
        <v>50</v>
      </c>
      <c r="N2" s="113"/>
      <c r="O2" s="113"/>
      <c r="P2" s="113"/>
    </row>
    <row r="3" spans="1:21" s="5" customFormat="1" ht="18.75" x14ac:dyDescent="0.25">
      <c r="A3" s="43"/>
      <c r="B3" s="44"/>
      <c r="C3" s="45"/>
      <c r="F3" s="47"/>
      <c r="G3" s="47"/>
      <c r="M3" s="51" t="s">
        <v>51</v>
      </c>
      <c r="O3" s="51"/>
      <c r="P3" s="51"/>
    </row>
    <row r="4" spans="1:21" s="5" customFormat="1" ht="21.75" customHeight="1" x14ac:dyDescent="0.25">
      <c r="A4" s="43"/>
      <c r="B4" s="44"/>
      <c r="C4" s="45"/>
      <c r="F4" s="47"/>
      <c r="G4" s="47"/>
      <c r="M4" s="52" t="s">
        <v>52</v>
      </c>
      <c r="O4" s="52"/>
      <c r="P4" s="52"/>
    </row>
    <row r="5" spans="1:21" s="37" customFormat="1" ht="18.75" x14ac:dyDescent="0.25">
      <c r="A5" s="119" t="s">
        <v>49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</row>
    <row r="6" spans="1:21" s="37" customFormat="1" ht="18.75" customHeight="1" x14ac:dyDescent="0.25">
      <c r="A6" s="120" t="s">
        <v>55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</row>
    <row r="7" spans="1:21" ht="15.75" customHeight="1" x14ac:dyDescent="0.25">
      <c r="A7" s="105" t="s">
        <v>56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</row>
    <row r="8" spans="1:21" s="12" customFormat="1" ht="15" customHeight="1" x14ac:dyDescent="0.25">
      <c r="A8" s="9" t="s">
        <v>4</v>
      </c>
      <c r="B8" s="10"/>
      <c r="C8" s="10"/>
      <c r="D8" s="10"/>
      <c r="F8" s="13"/>
      <c r="I8" s="11"/>
      <c r="J8" s="11"/>
    </row>
    <row r="9" spans="1:21" s="12" customFormat="1" ht="15.75" customHeight="1" x14ac:dyDescent="0.25">
      <c r="A9" s="108" t="s">
        <v>22</v>
      </c>
      <c r="B9" s="108"/>
      <c r="C9" s="109" t="s">
        <v>53</v>
      </c>
      <c r="D9" s="109"/>
      <c r="E9" s="58"/>
      <c r="F9" s="59"/>
      <c r="G9" s="58"/>
      <c r="H9" s="58"/>
      <c r="I9" s="14"/>
      <c r="J9" s="14"/>
      <c r="M9" s="66"/>
      <c r="N9" s="65"/>
      <c r="O9" s="65"/>
      <c r="P9" s="67"/>
    </row>
    <row r="10" spans="1:21" s="12" customFormat="1" ht="15.75" customHeight="1" x14ac:dyDescent="0.25">
      <c r="A10" s="108" t="s">
        <v>17</v>
      </c>
      <c r="B10" s="108"/>
      <c r="C10" s="71"/>
      <c r="D10" s="71"/>
      <c r="E10" s="58"/>
      <c r="F10" s="59"/>
      <c r="G10" s="58"/>
      <c r="H10" s="58"/>
      <c r="I10" s="9"/>
      <c r="J10" s="9"/>
      <c r="M10" s="66"/>
      <c r="N10" s="65"/>
      <c r="O10" s="65"/>
      <c r="P10" s="67"/>
    </row>
    <row r="11" spans="1:21" s="12" customFormat="1" ht="15.75" customHeight="1" x14ac:dyDescent="0.25">
      <c r="A11" s="108" t="s">
        <v>27</v>
      </c>
      <c r="B11" s="108"/>
      <c r="C11" s="110"/>
      <c r="D11" s="110"/>
      <c r="E11" s="58"/>
      <c r="F11" s="59"/>
      <c r="G11" s="58"/>
      <c r="H11" s="60"/>
      <c r="I11" s="9"/>
      <c r="J11" s="9"/>
      <c r="M11" s="66"/>
      <c r="N11" s="65"/>
      <c r="O11" s="65"/>
      <c r="P11" s="67"/>
    </row>
    <row r="12" spans="1:21" s="12" customFormat="1" ht="36.75" customHeight="1" x14ac:dyDescent="0.2">
      <c r="A12" s="111" t="s">
        <v>58</v>
      </c>
      <c r="B12" s="111"/>
      <c r="C12" s="106"/>
      <c r="D12" s="107"/>
      <c r="E12" s="61"/>
      <c r="F12" s="61"/>
      <c r="G12" s="61"/>
      <c r="H12" s="84" t="s">
        <v>57</v>
      </c>
      <c r="I12" s="54"/>
      <c r="J12" s="54"/>
      <c r="K12" s="54"/>
      <c r="L12" s="54"/>
      <c r="M12" s="54"/>
      <c r="N12" s="54"/>
      <c r="O12" s="54"/>
      <c r="P12" s="53"/>
    </row>
    <row r="13" spans="1:21" ht="15" customHeight="1" x14ac:dyDescent="0.25">
      <c r="A13" s="118" t="s">
        <v>54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</row>
    <row r="14" spans="1:21" x14ac:dyDescent="0.25">
      <c r="A14" s="95" t="s">
        <v>32</v>
      </c>
      <c r="B14" s="95" t="s">
        <v>0</v>
      </c>
      <c r="C14" s="95" t="s">
        <v>1</v>
      </c>
      <c r="D14" s="95" t="s">
        <v>20</v>
      </c>
      <c r="E14" s="95"/>
      <c r="F14" s="95"/>
      <c r="G14" s="95"/>
      <c r="H14" s="95" t="s">
        <v>37</v>
      </c>
      <c r="I14" s="95"/>
      <c r="J14" s="95"/>
      <c r="K14" s="95"/>
      <c r="L14" s="95"/>
      <c r="M14" s="95"/>
      <c r="N14" s="95"/>
      <c r="O14" s="95"/>
      <c r="P14" s="95"/>
      <c r="Q14" s="95" t="s">
        <v>33</v>
      </c>
      <c r="R14" s="95"/>
      <c r="S14" s="95"/>
      <c r="T14" s="95"/>
      <c r="U14" s="95"/>
    </row>
    <row r="15" spans="1:21" ht="15" customHeight="1" x14ac:dyDescent="0.25">
      <c r="A15" s="95"/>
      <c r="B15" s="95"/>
      <c r="C15" s="95"/>
      <c r="D15" s="95" t="s">
        <v>9</v>
      </c>
      <c r="E15" s="95" t="s">
        <v>16</v>
      </c>
      <c r="F15" s="95"/>
      <c r="G15" s="95"/>
      <c r="H15" s="96" t="s">
        <v>9</v>
      </c>
      <c r="I15" s="95" t="s">
        <v>16</v>
      </c>
      <c r="J15" s="95"/>
      <c r="K15" s="95"/>
      <c r="L15" s="95"/>
      <c r="M15" s="95"/>
      <c r="N15" s="95"/>
      <c r="O15" s="95"/>
      <c r="P15" s="95"/>
      <c r="Q15" s="96" t="s">
        <v>9</v>
      </c>
      <c r="R15" s="95" t="s">
        <v>16</v>
      </c>
      <c r="S15" s="95"/>
      <c r="T15" s="95"/>
      <c r="U15" s="95"/>
    </row>
    <row r="16" spans="1:21" ht="46.5" customHeight="1" x14ac:dyDescent="0.25">
      <c r="A16" s="95"/>
      <c r="B16" s="95"/>
      <c r="C16" s="95"/>
      <c r="D16" s="95"/>
      <c r="E16" s="70" t="s">
        <v>6</v>
      </c>
      <c r="F16" s="70" t="s">
        <v>10</v>
      </c>
      <c r="G16" s="70" t="s">
        <v>23</v>
      </c>
      <c r="H16" s="96"/>
      <c r="I16" s="70" t="s">
        <v>39</v>
      </c>
      <c r="J16" s="70" t="s">
        <v>5</v>
      </c>
      <c r="K16" s="70" t="s">
        <v>21</v>
      </c>
      <c r="L16" s="70" t="s">
        <v>7</v>
      </c>
      <c r="M16" s="70" t="s">
        <v>8</v>
      </c>
      <c r="N16" s="70" t="s">
        <v>15</v>
      </c>
      <c r="O16" s="70" t="s">
        <v>41</v>
      </c>
      <c r="P16" s="41" t="s">
        <v>42</v>
      </c>
      <c r="Q16" s="96"/>
      <c r="R16" s="39" t="s">
        <v>34</v>
      </c>
      <c r="S16" s="39" t="s">
        <v>21</v>
      </c>
      <c r="T16" s="39" t="s">
        <v>15</v>
      </c>
      <c r="U16" s="33" t="s">
        <v>14</v>
      </c>
    </row>
    <row r="17" spans="1:21" ht="15.75" customHeight="1" x14ac:dyDescent="0.25">
      <c r="A17" s="70">
        <v>1</v>
      </c>
      <c r="B17" s="70">
        <v>2</v>
      </c>
      <c r="C17" s="70">
        <v>3</v>
      </c>
      <c r="D17" s="70">
        <v>4</v>
      </c>
      <c r="E17" s="70">
        <v>5</v>
      </c>
      <c r="F17" s="70">
        <v>6</v>
      </c>
      <c r="G17" s="70">
        <v>7</v>
      </c>
      <c r="H17" s="70">
        <v>4</v>
      </c>
      <c r="I17" s="70">
        <v>5</v>
      </c>
      <c r="J17" s="70">
        <v>6</v>
      </c>
      <c r="K17" s="70">
        <v>7</v>
      </c>
      <c r="L17" s="70">
        <v>8</v>
      </c>
      <c r="M17" s="70">
        <v>9</v>
      </c>
      <c r="N17" s="70">
        <v>10</v>
      </c>
      <c r="O17" s="70">
        <v>11</v>
      </c>
      <c r="P17" s="70">
        <v>12</v>
      </c>
      <c r="Q17" s="39">
        <v>12</v>
      </c>
      <c r="R17" s="39">
        <v>13</v>
      </c>
      <c r="S17" s="39">
        <v>14</v>
      </c>
      <c r="T17" s="39">
        <v>15</v>
      </c>
      <c r="U17" s="39">
        <v>16</v>
      </c>
    </row>
    <row r="18" spans="1:21" s="15" customFormat="1" ht="15" customHeight="1" x14ac:dyDescent="0.25">
      <c r="A18" s="97" t="s">
        <v>24</v>
      </c>
      <c r="B18" s="97"/>
      <c r="C18" s="97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39"/>
      <c r="R18" s="39"/>
      <c r="S18" s="39"/>
      <c r="T18" s="39"/>
      <c r="U18" s="39"/>
    </row>
    <row r="19" spans="1:21" s="15" customFormat="1" ht="15" customHeight="1" x14ac:dyDescent="0.25">
      <c r="A19" s="69">
        <v>1</v>
      </c>
      <c r="B19" s="85" t="s">
        <v>59</v>
      </c>
      <c r="C19" s="69">
        <v>1</v>
      </c>
      <c r="D19" s="68"/>
      <c r="E19" s="68"/>
      <c r="F19" s="68"/>
      <c r="G19" s="68"/>
      <c r="H19" s="88">
        <v>131452</v>
      </c>
      <c r="I19" s="88">
        <v>27737</v>
      </c>
      <c r="J19" s="91">
        <v>14784</v>
      </c>
      <c r="K19" s="88">
        <v>38199</v>
      </c>
      <c r="L19" s="91">
        <v>30685</v>
      </c>
      <c r="M19" s="91">
        <v>20047</v>
      </c>
      <c r="N19" s="68">
        <v>0</v>
      </c>
      <c r="O19" s="88">
        <v>102.3</v>
      </c>
      <c r="P19" s="91">
        <v>9.33</v>
      </c>
      <c r="Q19" s="68"/>
      <c r="R19" s="68"/>
      <c r="S19" s="68"/>
      <c r="T19" s="68"/>
      <c r="U19" s="68"/>
    </row>
    <row r="20" spans="1:21" s="15" customFormat="1" ht="15" customHeight="1" x14ac:dyDescent="0.25">
      <c r="A20" s="69">
        <v>2</v>
      </c>
      <c r="B20" s="85" t="s">
        <v>60</v>
      </c>
      <c r="C20" s="69">
        <v>2</v>
      </c>
      <c r="D20" s="68"/>
      <c r="E20" s="68"/>
      <c r="F20" s="68"/>
      <c r="G20" s="68"/>
      <c r="H20" s="88">
        <v>131452</v>
      </c>
      <c r="I20" s="88">
        <v>27737</v>
      </c>
      <c r="J20" s="91">
        <v>14784</v>
      </c>
      <c r="K20" s="88">
        <v>38199</v>
      </c>
      <c r="L20" s="91">
        <v>30685</v>
      </c>
      <c r="M20" s="91">
        <v>20047</v>
      </c>
      <c r="N20" s="68">
        <v>0</v>
      </c>
      <c r="O20" s="88">
        <v>102.3</v>
      </c>
      <c r="P20" s="91">
        <v>9.33</v>
      </c>
      <c r="Q20" s="68"/>
      <c r="R20" s="68"/>
      <c r="S20" s="68"/>
      <c r="T20" s="68"/>
      <c r="U20" s="68"/>
    </row>
    <row r="21" spans="1:21" s="15" customFormat="1" ht="15" customHeight="1" x14ac:dyDescent="0.25">
      <c r="A21" s="69">
        <v>3</v>
      </c>
      <c r="B21" s="85" t="s">
        <v>61</v>
      </c>
      <c r="C21" s="69">
        <v>3</v>
      </c>
      <c r="D21" s="68"/>
      <c r="E21" s="68"/>
      <c r="F21" s="68"/>
      <c r="G21" s="68"/>
      <c r="H21" s="88">
        <v>124720</v>
      </c>
      <c r="I21" s="88" t="s">
        <v>72</v>
      </c>
      <c r="J21" s="68" t="s">
        <v>72</v>
      </c>
      <c r="K21" s="88">
        <v>37753</v>
      </c>
      <c r="L21" s="91" t="s">
        <v>72</v>
      </c>
      <c r="M21" s="91" t="s">
        <v>72</v>
      </c>
      <c r="N21" s="68">
        <v>0</v>
      </c>
      <c r="O21" s="88">
        <v>179.2</v>
      </c>
      <c r="P21" s="91" t="s">
        <v>72</v>
      </c>
      <c r="Q21" s="68"/>
      <c r="R21" s="68"/>
      <c r="S21" s="68"/>
      <c r="T21" s="68"/>
      <c r="U21" s="68"/>
    </row>
    <row r="22" spans="1:21" s="15" customFormat="1" ht="15" customHeight="1" x14ac:dyDescent="0.25">
      <c r="A22" s="69">
        <v>4</v>
      </c>
      <c r="B22" s="86" t="s">
        <v>62</v>
      </c>
      <c r="C22" s="69">
        <v>4</v>
      </c>
      <c r="D22" s="68"/>
      <c r="E22" s="68"/>
      <c r="F22" s="68"/>
      <c r="G22" s="68"/>
      <c r="H22" s="88">
        <v>124720</v>
      </c>
      <c r="I22" s="88" t="s">
        <v>72</v>
      </c>
      <c r="J22" s="91" t="s">
        <v>72</v>
      </c>
      <c r="K22" s="88">
        <v>37753</v>
      </c>
      <c r="L22" s="91" t="s">
        <v>72</v>
      </c>
      <c r="M22" s="91" t="s">
        <v>72</v>
      </c>
      <c r="N22" s="68">
        <v>0</v>
      </c>
      <c r="O22" s="88">
        <v>179.2</v>
      </c>
      <c r="P22" s="91" t="s">
        <v>72</v>
      </c>
      <c r="Q22" s="68"/>
      <c r="R22" s="68"/>
      <c r="S22" s="68"/>
      <c r="T22" s="68"/>
      <c r="U22" s="68"/>
    </row>
    <row r="23" spans="1:21" s="15" customFormat="1" ht="15" customHeight="1" x14ac:dyDescent="0.25">
      <c r="A23" s="69">
        <v>5</v>
      </c>
      <c r="B23" s="87" t="s">
        <v>63</v>
      </c>
      <c r="C23" s="69">
        <v>5</v>
      </c>
      <c r="D23" s="68"/>
      <c r="E23" s="68"/>
      <c r="F23" s="68"/>
      <c r="G23" s="68"/>
      <c r="H23" s="88">
        <v>95186</v>
      </c>
      <c r="I23" s="88" t="s">
        <v>72</v>
      </c>
      <c r="J23" s="91" t="s">
        <v>72</v>
      </c>
      <c r="K23" s="88">
        <v>35546</v>
      </c>
      <c r="L23" s="88" t="s">
        <v>72</v>
      </c>
      <c r="M23" s="88" t="s">
        <v>72</v>
      </c>
      <c r="N23" s="91">
        <v>0</v>
      </c>
      <c r="O23" s="88">
        <v>121.96</v>
      </c>
      <c r="P23" s="88" t="s">
        <v>72</v>
      </c>
      <c r="Q23" s="68"/>
      <c r="R23" s="68"/>
      <c r="S23" s="68"/>
      <c r="T23" s="68"/>
      <c r="U23" s="68"/>
    </row>
    <row r="24" spans="1:21" s="15" customFormat="1" ht="30" customHeight="1" x14ac:dyDescent="0.25">
      <c r="A24" s="69">
        <v>6</v>
      </c>
      <c r="B24" s="86" t="s">
        <v>64</v>
      </c>
      <c r="C24" s="69">
        <v>6</v>
      </c>
      <c r="D24" s="68"/>
      <c r="E24" s="68"/>
      <c r="F24" s="68"/>
      <c r="G24" s="68"/>
      <c r="H24" s="88">
        <v>353066</v>
      </c>
      <c r="I24" s="88" t="s">
        <v>72</v>
      </c>
      <c r="J24" s="88" t="s">
        <v>72</v>
      </c>
      <c r="K24" s="88">
        <v>120840</v>
      </c>
      <c r="L24" s="88" t="s">
        <v>72</v>
      </c>
      <c r="M24" s="88" t="s">
        <v>72</v>
      </c>
      <c r="N24" s="91">
        <v>0</v>
      </c>
      <c r="O24" s="88">
        <v>471.96</v>
      </c>
      <c r="P24" s="88" t="s">
        <v>72</v>
      </c>
      <c r="Q24" s="68"/>
      <c r="R24" s="68"/>
      <c r="S24" s="68"/>
      <c r="T24" s="68"/>
      <c r="U24" s="68"/>
    </row>
    <row r="25" spans="1:21" s="15" customFormat="1" ht="15" customHeight="1" x14ac:dyDescent="0.25">
      <c r="A25" s="69">
        <v>7</v>
      </c>
      <c r="B25" s="85" t="s">
        <v>65</v>
      </c>
      <c r="C25" s="69">
        <v>7</v>
      </c>
      <c r="D25" s="68"/>
      <c r="E25" s="68"/>
      <c r="F25" s="68"/>
      <c r="G25" s="68"/>
      <c r="H25" s="88">
        <v>198913</v>
      </c>
      <c r="I25" s="88">
        <v>36661</v>
      </c>
      <c r="J25" s="91">
        <v>3869</v>
      </c>
      <c r="K25" s="88">
        <v>99618</v>
      </c>
      <c r="L25" s="91">
        <v>34394</v>
      </c>
      <c r="M25" s="91">
        <v>24371</v>
      </c>
      <c r="N25" s="91">
        <v>0</v>
      </c>
      <c r="O25" s="88">
        <v>140.86000000000001</v>
      </c>
      <c r="P25" s="91">
        <v>1.98</v>
      </c>
      <c r="Q25" s="68"/>
      <c r="R25" s="68"/>
      <c r="S25" s="68"/>
      <c r="T25" s="68"/>
      <c r="U25" s="68"/>
    </row>
    <row r="26" spans="1:21" s="15" customFormat="1" ht="15" customHeight="1" x14ac:dyDescent="0.25">
      <c r="A26" s="69">
        <v>8</v>
      </c>
      <c r="B26" s="85" t="s">
        <v>66</v>
      </c>
      <c r="C26" s="69">
        <v>8</v>
      </c>
      <c r="D26" s="68"/>
      <c r="E26" s="68"/>
      <c r="F26" s="68"/>
      <c r="G26" s="68"/>
      <c r="H26" s="88">
        <v>195216</v>
      </c>
      <c r="I26" s="88" t="s">
        <v>72</v>
      </c>
      <c r="J26" s="88" t="s">
        <v>72</v>
      </c>
      <c r="K26" s="88">
        <v>130475</v>
      </c>
      <c r="L26" s="88" t="s">
        <v>72</v>
      </c>
      <c r="M26" s="88" t="s">
        <v>72</v>
      </c>
      <c r="N26" s="91">
        <v>0</v>
      </c>
      <c r="O26" s="88">
        <v>108.04</v>
      </c>
      <c r="P26" s="88" t="s">
        <v>72</v>
      </c>
      <c r="Q26" s="68"/>
      <c r="R26" s="68"/>
      <c r="S26" s="68"/>
      <c r="T26" s="68"/>
      <c r="U26" s="68"/>
    </row>
    <row r="27" spans="1:21" s="15" customFormat="1" ht="15" customHeight="1" x14ac:dyDescent="0.25">
      <c r="A27" s="69">
        <v>9</v>
      </c>
      <c r="B27" s="85" t="s">
        <v>67</v>
      </c>
      <c r="C27" s="69">
        <v>9</v>
      </c>
      <c r="D27" s="68"/>
      <c r="E27" s="68"/>
      <c r="F27" s="68"/>
      <c r="G27" s="68"/>
      <c r="H27" s="88">
        <v>151026</v>
      </c>
      <c r="I27" s="88" t="s">
        <v>72</v>
      </c>
      <c r="J27" s="88" t="s">
        <v>72</v>
      </c>
      <c r="K27" s="88">
        <v>99267</v>
      </c>
      <c r="L27" s="88" t="s">
        <v>72</v>
      </c>
      <c r="M27" s="88" t="s">
        <v>72</v>
      </c>
      <c r="N27" s="91">
        <v>0</v>
      </c>
      <c r="O27" s="88">
        <v>86.42</v>
      </c>
      <c r="P27" s="88" t="s">
        <v>72</v>
      </c>
      <c r="Q27" s="68"/>
      <c r="R27" s="68"/>
      <c r="S27" s="68"/>
      <c r="T27" s="68"/>
      <c r="U27" s="68"/>
    </row>
    <row r="28" spans="1:21" s="15" customFormat="1" ht="15" customHeight="1" x14ac:dyDescent="0.25">
      <c r="A28" s="69">
        <v>10</v>
      </c>
      <c r="B28" s="85" t="s">
        <v>68</v>
      </c>
      <c r="C28" s="69">
        <v>10</v>
      </c>
      <c r="D28" s="68"/>
      <c r="E28" s="68"/>
      <c r="F28" s="68"/>
      <c r="G28" s="68"/>
      <c r="H28" s="88">
        <v>253991</v>
      </c>
      <c r="I28" s="88" t="s">
        <v>72</v>
      </c>
      <c r="J28" s="88" t="s">
        <v>72</v>
      </c>
      <c r="K28" s="88">
        <v>176704</v>
      </c>
      <c r="L28" s="88" t="s">
        <v>72</v>
      </c>
      <c r="M28" s="88" t="s">
        <v>72</v>
      </c>
      <c r="N28" s="91">
        <v>0</v>
      </c>
      <c r="O28" s="88">
        <v>128.93</v>
      </c>
      <c r="P28" s="88" t="s">
        <v>72</v>
      </c>
      <c r="Q28" s="68"/>
      <c r="R28" s="68"/>
      <c r="S28" s="68"/>
      <c r="T28" s="68"/>
      <c r="U28" s="68"/>
    </row>
    <row r="29" spans="1:21" s="15" customFormat="1" x14ac:dyDescent="0.25">
      <c r="A29" s="69">
        <v>11</v>
      </c>
      <c r="B29" s="85" t="s">
        <v>69</v>
      </c>
      <c r="C29" s="69">
        <v>11</v>
      </c>
      <c r="D29" s="68"/>
      <c r="E29" s="68"/>
      <c r="F29" s="68"/>
      <c r="G29" s="68"/>
      <c r="H29" s="88">
        <v>235060</v>
      </c>
      <c r="I29" s="88">
        <v>45960</v>
      </c>
      <c r="J29" s="91">
        <v>13266</v>
      </c>
      <c r="K29" s="88">
        <v>95386</v>
      </c>
      <c r="L29" s="91">
        <v>48598</v>
      </c>
      <c r="M29" s="91">
        <v>31850</v>
      </c>
      <c r="N29" s="91">
        <v>0</v>
      </c>
      <c r="O29" s="88">
        <v>148.02000000000001</v>
      </c>
      <c r="P29" s="91">
        <v>2.63</v>
      </c>
      <c r="Q29" s="68"/>
      <c r="R29" s="68"/>
      <c r="S29" s="68"/>
      <c r="T29" s="68"/>
      <c r="U29" s="68"/>
    </row>
    <row r="30" spans="1:21" s="15" customFormat="1" x14ac:dyDescent="0.25">
      <c r="A30" s="93" t="s">
        <v>26</v>
      </c>
      <c r="B30" s="93"/>
      <c r="C30" s="93"/>
      <c r="D30" s="34" t="e">
        <f>SUM(#REF!)</f>
        <v>#REF!</v>
      </c>
      <c r="E30" s="34" t="e">
        <f>SUM(#REF!)</f>
        <v>#REF!</v>
      </c>
      <c r="F30" s="34" t="e">
        <f>SUM(#REF!)</f>
        <v>#REF!</v>
      </c>
      <c r="G30" s="34" t="e">
        <f>SUM(#REF!)</f>
        <v>#REF!</v>
      </c>
      <c r="H30" s="27">
        <f t="shared" ref="H30:P30" si="0">SUM(H19:H29)</f>
        <v>1994802</v>
      </c>
      <c r="I30" s="27">
        <f t="shared" si="0"/>
        <v>138095</v>
      </c>
      <c r="J30" s="27">
        <f t="shared" si="0"/>
        <v>46703</v>
      </c>
      <c r="K30" s="27">
        <f t="shared" si="0"/>
        <v>909740</v>
      </c>
      <c r="L30" s="27">
        <f t="shared" si="0"/>
        <v>144362</v>
      </c>
      <c r="M30" s="27">
        <f t="shared" si="0"/>
        <v>96315</v>
      </c>
      <c r="N30" s="27">
        <f t="shared" si="0"/>
        <v>0</v>
      </c>
      <c r="O30" s="27">
        <f t="shared" si="0"/>
        <v>1769.19</v>
      </c>
      <c r="P30" s="27">
        <f t="shared" si="0"/>
        <v>23.27</v>
      </c>
      <c r="Q30" s="40" t="e">
        <f>SUM(#REF!)</f>
        <v>#REF!</v>
      </c>
      <c r="R30" s="40" t="e">
        <f>SUM(#REF!)</f>
        <v>#REF!</v>
      </c>
      <c r="S30" s="40" t="e">
        <f>SUM(#REF!)</f>
        <v>#REF!</v>
      </c>
      <c r="T30" s="40" t="e">
        <f>SUM(#REF!)</f>
        <v>#REF!</v>
      </c>
      <c r="U30" s="40" t="e">
        <f>SUM(#REF!)</f>
        <v>#REF!</v>
      </c>
    </row>
    <row r="31" spans="1:21" s="15" customFormat="1" x14ac:dyDescent="0.25">
      <c r="A31" s="99" t="s">
        <v>40</v>
      </c>
      <c r="B31" s="100"/>
      <c r="C31" s="101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57"/>
      <c r="R31" s="57"/>
      <c r="S31" s="57"/>
      <c r="T31" s="57"/>
      <c r="U31" s="57"/>
    </row>
    <row r="32" spans="1:21" s="15" customFormat="1" x14ac:dyDescent="0.25">
      <c r="A32" s="102" t="s">
        <v>46</v>
      </c>
      <c r="B32" s="103"/>
      <c r="C32" s="10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57"/>
      <c r="R32" s="57"/>
      <c r="S32" s="57"/>
      <c r="T32" s="57"/>
      <c r="U32" s="57"/>
    </row>
    <row r="33" spans="1:21" s="15" customFormat="1" x14ac:dyDescent="0.25">
      <c r="A33" s="102" t="s">
        <v>47</v>
      </c>
      <c r="B33" s="103"/>
      <c r="C33" s="10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57"/>
      <c r="R33" s="57"/>
      <c r="S33" s="57"/>
      <c r="T33" s="57"/>
      <c r="U33" s="57"/>
    </row>
    <row r="34" spans="1:21" s="15" customFormat="1" x14ac:dyDescent="0.25">
      <c r="A34" s="102" t="s">
        <v>48</v>
      </c>
      <c r="B34" s="103"/>
      <c r="C34" s="10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57"/>
      <c r="R34" s="57"/>
      <c r="S34" s="57"/>
      <c r="T34" s="57"/>
      <c r="U34" s="57"/>
    </row>
    <row r="35" spans="1:21" s="15" customFormat="1" x14ac:dyDescent="0.25">
      <c r="A35" s="97" t="s">
        <v>29</v>
      </c>
      <c r="B35" s="97"/>
      <c r="C35" s="9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21" s="15" customFormat="1" ht="15.75" x14ac:dyDescent="0.25">
      <c r="A36" s="25"/>
      <c r="B36" s="30"/>
      <c r="C36" s="31"/>
      <c r="D36" s="17"/>
      <c r="E36" s="17"/>
      <c r="F36" s="18"/>
      <c r="G36" s="17"/>
      <c r="H36" s="24"/>
      <c r="I36" s="17"/>
      <c r="J36" s="17"/>
      <c r="K36" s="17"/>
      <c r="L36" s="17"/>
      <c r="M36" s="17"/>
      <c r="N36" s="17"/>
      <c r="O36" s="17"/>
      <c r="P36" s="17"/>
      <c r="Q36" s="24"/>
      <c r="R36" s="24"/>
      <c r="S36" s="24">
        <f>K45*H39</f>
        <v>0</v>
      </c>
      <c r="T36" s="24"/>
      <c r="U36" s="24" t="e">
        <f>#REF!*H39</f>
        <v>#REF!</v>
      </c>
    </row>
    <row r="37" spans="1:21" s="15" customFormat="1" x14ac:dyDescent="0.25">
      <c r="A37" s="93" t="s">
        <v>30</v>
      </c>
      <c r="B37" s="93"/>
      <c r="C37" s="93"/>
      <c r="D37" s="34">
        <f t="shared" ref="D37:U37" si="1">SUM(D36:D36)</f>
        <v>0</v>
      </c>
      <c r="E37" s="34">
        <f t="shared" si="1"/>
        <v>0</v>
      </c>
      <c r="F37" s="34">
        <f t="shared" si="1"/>
        <v>0</v>
      </c>
      <c r="G37" s="34">
        <f t="shared" si="1"/>
        <v>0</v>
      </c>
      <c r="H37" s="34">
        <f t="shared" si="1"/>
        <v>0</v>
      </c>
      <c r="I37" s="34">
        <f t="shared" si="1"/>
        <v>0</v>
      </c>
      <c r="J37" s="34">
        <f t="shared" si="1"/>
        <v>0</v>
      </c>
      <c r="K37" s="34">
        <f t="shared" si="1"/>
        <v>0</v>
      </c>
      <c r="L37" s="34">
        <f t="shared" si="1"/>
        <v>0</v>
      </c>
      <c r="M37" s="34">
        <f t="shared" si="1"/>
        <v>0</v>
      </c>
      <c r="N37" s="34">
        <f t="shared" si="1"/>
        <v>0</v>
      </c>
      <c r="O37" s="34">
        <f t="shared" si="1"/>
        <v>0</v>
      </c>
      <c r="P37" s="34">
        <f t="shared" si="1"/>
        <v>0</v>
      </c>
      <c r="Q37" s="34">
        <f t="shared" si="1"/>
        <v>0</v>
      </c>
      <c r="R37" s="34">
        <f t="shared" si="1"/>
        <v>0</v>
      </c>
      <c r="S37" s="34">
        <f t="shared" si="1"/>
        <v>0</v>
      </c>
      <c r="T37" s="34">
        <f t="shared" si="1"/>
        <v>0</v>
      </c>
      <c r="U37" s="34" t="e">
        <f t="shared" si="1"/>
        <v>#REF!</v>
      </c>
    </row>
    <row r="38" spans="1:21" s="15" customFormat="1" x14ac:dyDescent="0.25">
      <c r="A38" s="94" t="s">
        <v>18</v>
      </c>
      <c r="B38" s="94"/>
      <c r="C38" s="94"/>
      <c r="D38" s="32" t="e">
        <f t="shared" ref="D38:U38" si="2">D30+D37</f>
        <v>#REF!</v>
      </c>
      <c r="E38" s="32" t="e">
        <f t="shared" si="2"/>
        <v>#REF!</v>
      </c>
      <c r="F38" s="32" t="e">
        <f t="shared" si="2"/>
        <v>#REF!</v>
      </c>
      <c r="G38" s="32" t="e">
        <f t="shared" si="2"/>
        <v>#REF!</v>
      </c>
      <c r="H38" s="27">
        <f t="shared" si="2"/>
        <v>1994802</v>
      </c>
      <c r="I38" s="27">
        <f t="shared" si="2"/>
        <v>138095</v>
      </c>
      <c r="J38" s="27">
        <f t="shared" si="2"/>
        <v>46703</v>
      </c>
      <c r="K38" s="27">
        <f t="shared" si="2"/>
        <v>909740</v>
      </c>
      <c r="L38" s="27">
        <f t="shared" si="2"/>
        <v>144362</v>
      </c>
      <c r="M38" s="27">
        <f t="shared" si="2"/>
        <v>96315</v>
      </c>
      <c r="N38" s="27">
        <f t="shared" si="2"/>
        <v>0</v>
      </c>
      <c r="O38" s="27">
        <f>O30+O37</f>
        <v>1769.19</v>
      </c>
      <c r="P38" s="27">
        <f t="shared" si="2"/>
        <v>23.27</v>
      </c>
      <c r="Q38" s="32" t="e">
        <f t="shared" si="2"/>
        <v>#REF!</v>
      </c>
      <c r="R38" s="32" t="e">
        <f t="shared" si="2"/>
        <v>#REF!</v>
      </c>
      <c r="S38" s="32" t="e">
        <f t="shared" si="2"/>
        <v>#REF!</v>
      </c>
      <c r="T38" s="32" t="e">
        <f t="shared" si="2"/>
        <v>#REF!</v>
      </c>
      <c r="U38" s="32" t="e">
        <f t="shared" si="2"/>
        <v>#REF!</v>
      </c>
    </row>
    <row r="39" spans="1:21" s="15" customFormat="1" ht="15" hidden="1" customHeight="1" x14ac:dyDescent="0.25">
      <c r="A39" s="98" t="s">
        <v>35</v>
      </c>
      <c r="B39" s="98"/>
      <c r="C39" s="98"/>
      <c r="D39" s="32"/>
      <c r="E39" s="32"/>
      <c r="F39" s="32"/>
      <c r="G39" s="32"/>
      <c r="H39" s="42"/>
      <c r="I39" s="32"/>
      <c r="J39" s="32"/>
      <c r="K39" s="32"/>
      <c r="L39" s="32"/>
      <c r="M39" s="32"/>
      <c r="N39" s="32"/>
      <c r="O39" s="32"/>
      <c r="P39" s="32"/>
      <c r="Q39" s="25"/>
      <c r="R39" s="25"/>
      <c r="S39" s="25"/>
      <c r="T39" s="25"/>
      <c r="U39" s="25"/>
    </row>
    <row r="40" spans="1:21" s="15" customFormat="1" hidden="1" x14ac:dyDescent="0.25">
      <c r="A40" s="96" t="s">
        <v>36</v>
      </c>
      <c r="B40" s="96"/>
      <c r="C40" s="96"/>
      <c r="D40" s="32"/>
      <c r="E40" s="32"/>
      <c r="F40" s="32"/>
      <c r="G40" s="32"/>
      <c r="H40" s="32">
        <f>H38*H39</f>
        <v>0</v>
      </c>
      <c r="I40" s="32"/>
      <c r="J40" s="32"/>
      <c r="K40" s="32"/>
      <c r="L40" s="32"/>
      <c r="M40" s="32"/>
      <c r="N40" s="32"/>
      <c r="O40" s="32"/>
      <c r="P40" s="32"/>
      <c r="Q40" s="25"/>
      <c r="R40" s="25"/>
      <c r="S40" s="25"/>
      <c r="T40" s="25"/>
      <c r="U40" s="25"/>
    </row>
    <row r="41" spans="1:21" s="15" customFormat="1" x14ac:dyDescent="0.25">
      <c r="A41" s="25"/>
      <c r="B41" s="25" t="s">
        <v>2</v>
      </c>
      <c r="C41" s="24"/>
      <c r="D41" s="24"/>
      <c r="E41" s="17"/>
      <c r="F41" s="26"/>
      <c r="G41" s="17"/>
      <c r="H41" s="27">
        <f>H38*20%</f>
        <v>398960.4</v>
      </c>
      <c r="I41" s="17"/>
      <c r="J41" s="17"/>
      <c r="K41" s="17"/>
      <c r="L41" s="17"/>
      <c r="M41" s="17"/>
      <c r="N41" s="17"/>
      <c r="O41" s="17"/>
      <c r="P41" s="17"/>
      <c r="Q41" s="25"/>
      <c r="R41" s="25"/>
      <c r="S41" s="25"/>
      <c r="T41" s="25"/>
      <c r="U41" s="25"/>
    </row>
    <row r="42" spans="1:21" s="15" customFormat="1" x14ac:dyDescent="0.25">
      <c r="A42" s="25"/>
      <c r="B42" s="25" t="s">
        <v>3</v>
      </c>
      <c r="C42" s="24"/>
      <c r="D42" s="24"/>
      <c r="E42" s="17"/>
      <c r="F42" s="26"/>
      <c r="G42" s="17"/>
      <c r="H42" s="27">
        <f>H38+H41</f>
        <v>2393762.4</v>
      </c>
      <c r="I42" s="17"/>
      <c r="J42" s="17"/>
      <c r="K42" s="17"/>
      <c r="L42" s="17"/>
      <c r="M42" s="17"/>
      <c r="N42" s="17"/>
      <c r="O42" s="17"/>
      <c r="P42" s="17"/>
      <c r="Q42" s="25"/>
      <c r="R42" s="25"/>
      <c r="S42" s="25"/>
      <c r="T42" s="25"/>
      <c r="U42" s="25"/>
    </row>
    <row r="43" spans="1:21" hidden="1" x14ac:dyDescent="0.25">
      <c r="A43" s="114" t="s">
        <v>19</v>
      </c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25"/>
      <c r="R43" s="25"/>
      <c r="S43" s="25"/>
      <c r="T43" s="25"/>
      <c r="U43" s="25"/>
    </row>
    <row r="44" spans="1:21" ht="15" hidden="1" customHeight="1" x14ac:dyDescent="0.25">
      <c r="A44" s="48" t="s">
        <v>11</v>
      </c>
      <c r="B44" s="98" t="s">
        <v>12</v>
      </c>
      <c r="C44" s="98"/>
      <c r="D44" s="28"/>
      <c r="E44" s="23"/>
      <c r="F44" s="29"/>
      <c r="G44" s="23"/>
      <c r="H44" s="22" t="e">
        <f>#REF!</f>
        <v>#REF!</v>
      </c>
      <c r="I44" s="23"/>
      <c r="J44" s="23"/>
      <c r="K44" s="23"/>
      <c r="L44" s="23"/>
      <c r="M44" s="23"/>
      <c r="N44" s="23"/>
      <c r="O44" s="23"/>
      <c r="P44" s="23"/>
      <c r="Q44" s="25"/>
      <c r="R44" s="25"/>
      <c r="S44" s="25"/>
      <c r="T44" s="25"/>
      <c r="U44" s="25"/>
    </row>
    <row r="45" spans="1:21" ht="13.5" hidden="1" customHeight="1" x14ac:dyDescent="0.25">
      <c r="A45" s="92" t="s">
        <v>6</v>
      </c>
      <c r="B45" s="92"/>
      <c r="C45" s="92"/>
      <c r="D45" s="92"/>
      <c r="E45" s="92"/>
      <c r="F45" s="92"/>
      <c r="G45" s="21"/>
      <c r="H45" s="22" t="e">
        <f>E38*6.21+16</f>
        <v>#REF!</v>
      </c>
      <c r="I45" s="23"/>
      <c r="J45" s="23"/>
      <c r="K45" s="23"/>
      <c r="L45" s="23"/>
      <c r="M45" s="23"/>
      <c r="N45" s="23"/>
      <c r="O45" s="23"/>
      <c r="P45" s="23"/>
      <c r="Q45" s="25"/>
      <c r="R45" s="25"/>
      <c r="S45" s="25"/>
      <c r="T45" s="25"/>
      <c r="U45" s="25"/>
    </row>
    <row r="46" spans="1:21" ht="13.5" hidden="1" customHeight="1" x14ac:dyDescent="0.25">
      <c r="A46" s="92" t="s">
        <v>13</v>
      </c>
      <c r="B46" s="92"/>
      <c r="C46" s="92"/>
      <c r="D46" s="92"/>
      <c r="E46" s="92"/>
      <c r="F46" s="92"/>
      <c r="G46" s="21"/>
      <c r="H46" s="22" t="e">
        <f>F38*5.19+1</f>
        <v>#REF!</v>
      </c>
      <c r="I46" s="23"/>
      <c r="J46" s="23"/>
      <c r="K46" s="23"/>
      <c r="L46" s="23"/>
      <c r="M46" s="23"/>
      <c r="N46" s="23"/>
      <c r="O46" s="23"/>
      <c r="P46" s="23"/>
      <c r="Q46" s="25"/>
      <c r="R46" s="25"/>
      <c r="S46" s="25"/>
      <c r="T46" s="25"/>
      <c r="U46" s="25"/>
    </row>
    <row r="47" spans="1:21" ht="15.75" hidden="1" customHeight="1" x14ac:dyDescent="0.25">
      <c r="A47" s="25"/>
      <c r="B47" s="28" t="s">
        <v>38</v>
      </c>
      <c r="C47" s="35"/>
      <c r="D47" s="35" t="e">
        <f>D38</f>
        <v>#REF!</v>
      </c>
      <c r="E47" s="35"/>
      <c r="F47" s="36"/>
      <c r="G47" s="35"/>
      <c r="H47" s="35" t="e">
        <f>H38+H45+H46</f>
        <v>#REF!</v>
      </c>
      <c r="I47" s="35"/>
      <c r="J47" s="35"/>
      <c r="K47" s="35"/>
      <c r="L47" s="35"/>
      <c r="M47" s="35"/>
      <c r="N47" s="35"/>
      <c r="O47" s="35"/>
      <c r="P47" s="35"/>
      <c r="Q47" s="41"/>
      <c r="R47" s="41"/>
      <c r="S47" s="41"/>
      <c r="T47" s="41"/>
      <c r="U47" s="41"/>
    </row>
    <row r="48" spans="1:21" s="12" customFormat="1" x14ac:dyDescent="0.25">
      <c r="A48" s="116" t="s">
        <v>43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4"/>
      <c r="R48" s="4"/>
      <c r="S48" s="4"/>
      <c r="T48" s="4"/>
      <c r="U48" s="4"/>
    </row>
    <row r="49" spans="1:21" s="12" customFormat="1" x14ac:dyDescent="0.25">
      <c r="A49" s="55"/>
      <c r="B49" s="63" t="s">
        <v>44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4"/>
      <c r="R49" s="4"/>
      <c r="S49" s="4"/>
      <c r="T49" s="4"/>
      <c r="U49" s="4"/>
    </row>
    <row r="50" spans="1:21" ht="15.75" x14ac:dyDescent="0.25">
      <c r="A50" s="8"/>
      <c r="B50" s="62" t="s">
        <v>45</v>
      </c>
      <c r="C50" s="6"/>
      <c r="D50" s="6"/>
      <c r="E50" s="6"/>
      <c r="F50" s="6"/>
      <c r="G50" s="16"/>
      <c r="H50" s="16"/>
      <c r="I50" s="6"/>
      <c r="J50" s="6"/>
      <c r="K50" s="6"/>
      <c r="L50" s="6"/>
      <c r="M50" s="6"/>
      <c r="N50" s="6"/>
      <c r="O50" s="6"/>
      <c r="P50" s="6"/>
    </row>
    <row r="51" spans="1:21" s="37" customFormat="1" ht="19.5" customHeight="1" x14ac:dyDescent="0.25">
      <c r="B51" s="19"/>
      <c r="C51" s="64"/>
      <c r="D51" s="72"/>
      <c r="E51" s="64"/>
      <c r="F51" s="115"/>
      <c r="G51" s="115"/>
      <c r="H51" s="38"/>
      <c r="I51" s="64"/>
      <c r="J51" s="20"/>
      <c r="K51" s="20"/>
      <c r="L51" s="20"/>
      <c r="M51" s="20"/>
      <c r="N51" s="20"/>
      <c r="O51" s="20"/>
      <c r="P51" s="20"/>
      <c r="Q51" s="4"/>
      <c r="R51" s="4"/>
      <c r="S51" s="4"/>
      <c r="T51" s="4"/>
      <c r="U51" s="4"/>
    </row>
    <row r="52" spans="1:21" s="37" customFormat="1" ht="15.75" customHeight="1" x14ac:dyDescent="0.25">
      <c r="B52" s="89" t="s">
        <v>73</v>
      </c>
      <c r="C52" s="75"/>
      <c r="D52" s="76"/>
      <c r="E52" s="75"/>
      <c r="F52" s="112" t="s">
        <v>25</v>
      </c>
      <c r="G52" s="112"/>
      <c r="H52" s="77"/>
      <c r="I52" s="90" t="s">
        <v>74</v>
      </c>
      <c r="J52" s="90"/>
      <c r="K52" s="20"/>
      <c r="L52" s="20"/>
      <c r="M52" s="20"/>
      <c r="N52" s="20"/>
      <c r="O52" s="20"/>
      <c r="P52" s="20"/>
      <c r="Q52" s="4"/>
      <c r="R52" s="4"/>
      <c r="S52" s="4"/>
      <c r="T52" s="4"/>
      <c r="U52" s="4"/>
    </row>
    <row r="53" spans="1:21" s="37" customFormat="1" ht="15.75" x14ac:dyDescent="0.25">
      <c r="B53" s="89"/>
      <c r="C53" s="78"/>
      <c r="D53" s="78"/>
      <c r="E53" s="79"/>
      <c r="F53" s="78"/>
      <c r="G53" s="80"/>
      <c r="H53" s="81"/>
      <c r="I53" s="90"/>
      <c r="J53" s="90"/>
      <c r="K53" s="20"/>
      <c r="L53" s="20"/>
      <c r="M53" s="20"/>
      <c r="N53" s="20"/>
      <c r="O53" s="20"/>
      <c r="P53" s="20"/>
      <c r="Q53" s="4"/>
      <c r="R53" s="4"/>
      <c r="S53" s="4"/>
      <c r="T53" s="4"/>
      <c r="U53" s="4"/>
    </row>
    <row r="54" spans="1:21" s="5" customFormat="1" ht="18.75" customHeight="1" x14ac:dyDescent="0.25">
      <c r="B54" s="89" t="s">
        <v>70</v>
      </c>
      <c r="C54" s="75"/>
      <c r="D54" s="82"/>
      <c r="E54" s="75"/>
      <c r="F54" s="82" t="s">
        <v>28</v>
      </c>
      <c r="G54" s="83"/>
      <c r="H54" s="83"/>
      <c r="I54" s="90" t="s">
        <v>71</v>
      </c>
      <c r="J54" s="90"/>
      <c r="K54" s="2"/>
      <c r="L54" s="2"/>
      <c r="M54" s="2"/>
      <c r="N54" s="2"/>
      <c r="O54" s="2"/>
      <c r="P54" s="2"/>
      <c r="Q54" s="4"/>
      <c r="R54" s="4"/>
      <c r="S54" s="4"/>
      <c r="T54" s="4"/>
      <c r="U54" s="4"/>
    </row>
    <row r="55" spans="1:21" s="37" customFormat="1" ht="15.75" x14ac:dyDescent="0.25">
      <c r="B55" s="19"/>
      <c r="C55" s="64"/>
      <c r="D55" s="74"/>
      <c r="E55" s="64"/>
      <c r="F55" s="74"/>
      <c r="G55" s="73"/>
      <c r="H55" s="73"/>
      <c r="I55" s="64"/>
      <c r="J55" s="20"/>
      <c r="K55" s="20"/>
      <c r="L55" s="20"/>
      <c r="M55" s="20"/>
      <c r="N55" s="20"/>
      <c r="O55" s="20"/>
      <c r="P55" s="20"/>
      <c r="Q55" s="4"/>
      <c r="R55" s="4"/>
      <c r="S55" s="4"/>
      <c r="T55" s="4"/>
      <c r="U55" s="4"/>
    </row>
    <row r="56" spans="1:21" x14ac:dyDescent="0.25"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21" x14ac:dyDescent="0.25"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21" x14ac:dyDescent="0.25"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21" x14ac:dyDescent="0.25"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21" x14ac:dyDescent="0.25"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21" x14ac:dyDescent="0.25"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21" x14ac:dyDescent="0.25"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21" x14ac:dyDescent="0.25"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21" x14ac:dyDescent="0.25"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x14ac:dyDescent="0.25"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x14ac:dyDescent="0.25"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x14ac:dyDescent="0.25"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x14ac:dyDescent="0.25"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x14ac:dyDescent="0.25"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x14ac:dyDescent="0.25"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x14ac:dyDescent="0.25"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x14ac:dyDescent="0.25"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x14ac:dyDescent="0.25"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x14ac:dyDescent="0.25"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x14ac:dyDescent="0.25"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x14ac:dyDescent="0.25"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x14ac:dyDescent="0.25"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x14ac:dyDescent="0.25"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x14ac:dyDescent="0.25"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3:16" x14ac:dyDescent="0.25"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3:16" x14ac:dyDescent="0.25"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3:16" x14ac:dyDescent="0.25"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3:16" x14ac:dyDescent="0.25"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3:16" x14ac:dyDescent="0.25"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3:16" x14ac:dyDescent="0.25"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3:16" x14ac:dyDescent="0.25"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3:16" x14ac:dyDescent="0.25"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3:16" x14ac:dyDescent="0.25"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3:16" x14ac:dyDescent="0.25"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</row>
  </sheetData>
  <mergeCells count="42">
    <mergeCell ref="F52:G52"/>
    <mergeCell ref="M2:P2"/>
    <mergeCell ref="Q14:U14"/>
    <mergeCell ref="Q15:Q16"/>
    <mergeCell ref="R15:U15"/>
    <mergeCell ref="A43:P43"/>
    <mergeCell ref="B44:C44"/>
    <mergeCell ref="A40:C40"/>
    <mergeCell ref="A33:C33"/>
    <mergeCell ref="A34:C34"/>
    <mergeCell ref="F51:G51"/>
    <mergeCell ref="A10:B10"/>
    <mergeCell ref="A48:P48"/>
    <mergeCell ref="A13:P13"/>
    <mergeCell ref="A5:U5"/>
    <mergeCell ref="A6:U6"/>
    <mergeCell ref="A7:P7"/>
    <mergeCell ref="C12:D12"/>
    <mergeCell ref="A9:B9"/>
    <mergeCell ref="C9:D9"/>
    <mergeCell ref="A11:B11"/>
    <mergeCell ref="C11:D11"/>
    <mergeCell ref="A12:B12"/>
    <mergeCell ref="H15:H16"/>
    <mergeCell ref="A18:C18"/>
    <mergeCell ref="H14:P14"/>
    <mergeCell ref="A14:A16"/>
    <mergeCell ref="A39:C39"/>
    <mergeCell ref="I15:P15"/>
    <mergeCell ref="D14:G14"/>
    <mergeCell ref="E15:G15"/>
    <mergeCell ref="A35:C35"/>
    <mergeCell ref="A37:C37"/>
    <mergeCell ref="A31:C31"/>
    <mergeCell ref="A32:C32"/>
    <mergeCell ref="A45:F45"/>
    <mergeCell ref="A30:C30"/>
    <mergeCell ref="A46:F46"/>
    <mergeCell ref="A38:C38"/>
    <mergeCell ref="B14:B16"/>
    <mergeCell ref="C14:C16"/>
    <mergeCell ref="D15:D16"/>
  </mergeCells>
  <printOptions horizontalCentered="1"/>
  <pageMargins left="0" right="0" top="0.11811023622047245" bottom="7.874015748031496E-2" header="0.31496062992125984" footer="0.31496062992125984"/>
  <pageSetup paperSize="9" scale="69" orientation="landscape" r:id="rId1"/>
  <headerFooter>
    <oddFooter>&amp;R&amp;P</oddFooter>
  </headerFooter>
  <rowBreaks count="1" manualBreakCount="1">
    <brk id="37" max="2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2021-12-09T03:00:27Z</dcterms:modified>
</cp:coreProperties>
</file>