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4 г\Торги\_Отказ БЭКр\КА-12,15 (бмуровка)\"/>
    </mc:Choice>
  </mc:AlternateContent>
  <xr:revisionPtr revIDLastSave="0" documentId="13_ncr:1_{961DB354-9DEC-4661-87BE-1999991890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еф.вед " sheetId="11" r:id="rId1"/>
    <sheet name="Лист1" sheetId="9" r:id="rId2"/>
  </sheets>
  <definedNames>
    <definedName name="_xlnm._FilterDatabase" localSheetId="0" hidden="1">'Деф.вед '!$A$16:$L$33</definedName>
    <definedName name="_xlnm.Print_Titles" localSheetId="0">'Деф.вед '!$16:$16</definedName>
    <definedName name="_xlnm.Print_Area" localSheetId="0">'Деф.вед '!$A$1:$L$45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11" l="1"/>
  <c r="A27" i="11" s="1"/>
  <c r="A29" i="11" s="1"/>
  <c r="A30" i="11" s="1"/>
  <c r="H32" i="11"/>
  <c r="H31" i="11"/>
  <c r="D30" i="11"/>
  <c r="H28" i="11"/>
  <c r="E27" i="11"/>
  <c r="E29" i="11" s="1"/>
  <c r="D27" i="11"/>
  <c r="C27" i="11"/>
  <c r="F26" i="11"/>
  <c r="F27" i="11" s="1"/>
  <c r="K28" i="11" l="1"/>
  <c r="K27" i="11"/>
  <c r="E30" i="11"/>
  <c r="F29" i="11"/>
  <c r="F30" i="11" s="1"/>
  <c r="K32" i="11" l="1"/>
  <c r="K30" i="11"/>
  <c r="K31" i="11"/>
  <c r="A19" i="11" l="1"/>
  <c r="A21" i="11" s="1"/>
  <c r="A22" i="11" s="1"/>
  <c r="H24" i="11"/>
  <c r="H23" i="11"/>
  <c r="D22" i="11"/>
  <c r="H20" i="11"/>
  <c r="E19" i="11"/>
  <c r="E21" i="11" s="1"/>
  <c r="D19" i="11"/>
  <c r="C19" i="11"/>
  <c r="F18" i="11"/>
  <c r="F19" i="11" s="1"/>
  <c r="F21" i="11" l="1"/>
  <c r="F22" i="11" s="1"/>
  <c r="E22" i="11"/>
  <c r="K20" i="11"/>
  <c r="K19" i="11"/>
  <c r="K24" i="11" l="1"/>
  <c r="K23" i="11"/>
  <c r="K22" i="11"/>
</calcChain>
</file>

<file path=xl/sharedStrings.xml><?xml version="1.0" encoding="utf-8"?>
<sst xmlns="http://schemas.openxmlformats.org/spreadsheetml/2006/main" count="92" uniqueCount="57">
  <si>
    <t>Начальник ЦОР</t>
  </si>
  <si>
    <t>Наименование</t>
  </si>
  <si>
    <t>№ п/п</t>
  </si>
  <si>
    <t>Наименование работ</t>
  </si>
  <si>
    <t>Объем работ</t>
  </si>
  <si>
    <t>Кол-во</t>
  </si>
  <si>
    <t>т</t>
  </si>
  <si>
    <t>Заказчик:</t>
  </si>
  <si>
    <t>Объект:</t>
  </si>
  <si>
    <t>УТВЕРЖДАЮ</t>
  </si>
  <si>
    <t>Зам.начальника ЦОР КО</t>
  </si>
  <si>
    <t>Начальник КТЦ</t>
  </si>
  <si>
    <t>Заказчик</t>
  </si>
  <si>
    <t>м3</t>
  </si>
  <si>
    <t>Конструкция обмуровки</t>
  </si>
  <si>
    <t>Толщина обмуровки / мм</t>
  </si>
  <si>
    <t>м2</t>
  </si>
  <si>
    <t>Обоснование</t>
  </si>
  <si>
    <t>Наименование необходимых материалов</t>
  </si>
  <si>
    <t>Ед.
 изм.</t>
  </si>
  <si>
    <t>поставка материалов (заказчик/ подрядчик)</t>
  </si>
  <si>
    <t>кирпич ШБ-5</t>
  </si>
  <si>
    <t>Норма расхода</t>
  </si>
  <si>
    <t>Кирпич шамотный ШБ-5</t>
  </si>
  <si>
    <t>ВСН-34 001-01-01</t>
  </si>
  <si>
    <t>кирпич диатомитовый</t>
  </si>
  <si>
    <t>ВСН-34 016-01-01</t>
  </si>
  <si>
    <t>Кирпич диамитовый КПД-400</t>
  </si>
  <si>
    <t xml:space="preserve">Стены со стороны хода газов, с наружной стороны, между обшивкой и поверхностью нагрева из кирпича легковесного шамотного или диатомового: разборка обмуровки </t>
  </si>
  <si>
    <t xml:space="preserve">Стены со стороны хода газов, с наружной стороны, между обшивкой и поверхностью нагрева из кирпича легковесного шамотного или диатомового: установка обмуровки </t>
  </si>
  <si>
    <t>Условия производства работ: Вредность (12%) К=1,0255 (коэффициент доплат к стоимости работ согласно Общих положений сборников БЦ)</t>
  </si>
  <si>
    <t>Л.В. Бобкова</t>
  </si>
  <si>
    <t>Э.Е. Кулюков</t>
  </si>
  <si>
    <t>Начальник ЛМ</t>
  </si>
  <si>
    <t>ООО "Байкальская энергетическая компания"</t>
  </si>
  <si>
    <t>Директор ТЭЦ-10 филиала</t>
  </si>
  <si>
    <t>________________ Д.В. Васильев</t>
  </si>
  <si>
    <t>Д.А. Сучилин</t>
  </si>
  <si>
    <t>Е.В. Коростелев</t>
  </si>
  <si>
    <t>Мертели огнеупорные алюмосиликатные марки МШ-28</t>
  </si>
  <si>
    <t>Цемент глиноземистый 400</t>
  </si>
  <si>
    <t>ВСН-34 001-02-01;
031-01-01</t>
  </si>
  <si>
    <t>ВСН-34 016-02-01;
02-01-02</t>
  </si>
  <si>
    <t>Крошка диатомитовая марки Д-500</t>
  </si>
  <si>
    <t>ВСН-34 016-02-01;
029-02-02</t>
  </si>
  <si>
    <t>"_____"________________ 2024г.</t>
  </si>
  <si>
    <t>КОТЛОАГРЕГАТ 15 ВЫСОКОГО ДАВЛЕНИЯ ПРЯМОТОЧНЫЙ Инв. № ИЭ140186</t>
  </si>
  <si>
    <t xml:space="preserve">Стены при наличии или отсутствии экранов, бункеры, шлаковые комоды, газовые камеры из кирпича нормального шамотного: установка обмуровки  </t>
  </si>
  <si>
    <t>Ведущин инженер ЛМ</t>
  </si>
  <si>
    <t>С.В. Ершов</t>
  </si>
  <si>
    <t>Дефектная ведомость (Ведомость объемов работ) № 1</t>
  </si>
  <si>
    <t>Текущий ремонт оборудования КА-12, 15 (обмуровка)</t>
  </si>
  <si>
    <t>КОТЛОАГРЕГАТ 12 ВЫСОКОГО ДАВЛЕНИЯ ПРЯМОТОЧНЫЙ инв.№ ИЭ140183</t>
  </si>
  <si>
    <t>Раздел 1. T1032HAE10AC010KC01  КОТЛОАГРЕГАТ 12 ВЫСОКОГО ДАВЛЕНИЯ ПРЯМОТОЧНЫЙ инв.№ ИЭ140183. 
Сверхтиповая работа: Подготовительные работы. Эксплуатационный контроль металла согласно ФНП 535</t>
  </si>
  <si>
    <t>Стены при наличии или отсутствии экранов, бункеры, шлаковые комоды, газовые камеры из кирпича нормального шамотного: разборка обмуровки  НРЧ (VI п/л обводы горелок со стороны обмуровки лев. и прав. стенки 100% труб УЗТ)</t>
  </si>
  <si>
    <t>Раздел 2. T1035HAE10AC010KC01  КОТЛОАГРЕГАТ 15 ВЫСОКОГО ДАВЛЕНИЯ ПРЯМОТОЧНЫЙ Инв. № ИЭ140186  
Сверхтиповая работа: Подготовительные работы. Эксплуатационный контроль металла согласно ФНП 535</t>
  </si>
  <si>
    <t>Стены при наличии или отсутствии экранов, бункеры, шлаковые комоды, газовые камеры из кирпича нормального шамотного: разборка обмуровки   СРЧ и ПЭ (УЗТ труб со стороны обмуровки)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</si>
</sst>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"/>
    <numFmt numFmtId="166" formatCode="_-* #,##0.00_р_._-;\-* #,##0.00_р_._-;_-* &quot;-&quot;??_р_._-;_-@_-"/>
  </numFmts>
  <fonts count="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7"/>
      <color indexed="8"/>
      <name val="Times New Roman"/>
      <family val="1"/>
    </font>
    <font>
      <sz val="9"/>
      <color indexed="8"/>
      <name val="Times New Roman"/>
      <family val="1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7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0" fontId="2" fillId="0" borderId="0"/>
    <xf numFmtId="0" fontId="2" fillId="0" borderId="0"/>
    <xf numFmtId="0" fontId="8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0" fontId="9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2" fillId="0" borderId="0"/>
    <xf numFmtId="0" fontId="8" fillId="0" borderId="0"/>
    <xf numFmtId="164" fontId="8" fillId="0" borderId="0" applyFont="0" applyFill="0" applyBorder="0" applyAlignment="0" applyProtection="0"/>
    <xf numFmtId="0" fontId="9" fillId="0" borderId="0"/>
    <xf numFmtId="0" fontId="2" fillId="0" borderId="0" applyProtection="0"/>
    <xf numFmtId="0" fontId="9" fillId="0" borderId="0"/>
    <xf numFmtId="0" fontId="9" fillId="0" borderId="0"/>
    <xf numFmtId="0" fontId="2" fillId="0" borderId="0" applyProtection="0"/>
    <xf numFmtId="0" fontId="2" fillId="0" borderId="0" applyProtection="0"/>
    <xf numFmtId="0" fontId="9" fillId="0" borderId="0"/>
    <xf numFmtId="0" fontId="2" fillId="0" borderId="0"/>
  </cellStyleXfs>
  <cellXfs count="95">
    <xf numFmtId="0" fontId="0" fillId="0" borderId="0" xfId="0"/>
    <xf numFmtId="0" fontId="3" fillId="0" borderId="0" xfId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4" fillId="2" borderId="0" xfId="1" applyFont="1" applyFill="1"/>
    <xf numFmtId="0" fontId="5" fillId="2" borderId="0" xfId="1" applyFont="1" applyFill="1"/>
    <xf numFmtId="0" fontId="11" fillId="2" borderId="0" xfId="1" applyFont="1" applyFill="1"/>
    <xf numFmtId="0" fontId="6" fillId="2" borderId="0" xfId="1" applyFont="1" applyFill="1"/>
    <xf numFmtId="0" fontId="12" fillId="2" borderId="0" xfId="1" applyFont="1" applyFill="1"/>
    <xf numFmtId="0" fontId="3" fillId="0" borderId="0" xfId="1" applyFont="1" applyFill="1" applyAlignment="1">
      <alignment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right" vertical="top"/>
    </xf>
    <xf numFmtId="0" fontId="9" fillId="0" borderId="0" xfId="0" applyFont="1" applyFill="1" applyBorder="1" applyAlignment="1">
      <alignment vertical="top"/>
    </xf>
    <xf numFmtId="0" fontId="9" fillId="0" borderId="0" xfId="1" applyFont="1" applyFill="1" applyBorder="1" applyAlignment="1">
      <alignment vertical="top"/>
    </xf>
    <xf numFmtId="0" fontId="9" fillId="0" borderId="0" xfId="0" applyFont="1" applyFill="1" applyBorder="1" applyAlignment="1">
      <alignment horizontal="center" vertical="top"/>
    </xf>
    <xf numFmtId="0" fontId="9" fillId="0" borderId="0" xfId="1" applyFont="1" applyFill="1" applyAlignment="1">
      <alignment vertical="top"/>
    </xf>
    <xf numFmtId="0" fontId="9" fillId="0" borderId="0" xfId="1" applyFont="1" applyFill="1" applyBorder="1" applyAlignment="1">
      <alignment horizontal="left" vertical="top"/>
    </xf>
    <xf numFmtId="0" fontId="15" fillId="0" borderId="0" xfId="1" applyFont="1" applyFill="1" applyAlignment="1">
      <alignment horizontal="center" vertical="top" wrapText="1"/>
    </xf>
    <xf numFmtId="0" fontId="17" fillId="0" borderId="0" xfId="1" applyFont="1" applyFill="1" applyBorder="1" applyAlignment="1">
      <alignment horizontal="center" vertical="top" wrapText="1"/>
    </xf>
    <xf numFmtId="0" fontId="9" fillId="0" borderId="0" xfId="1" applyFont="1" applyFill="1" applyBorder="1" applyAlignment="1">
      <alignment horizontal="right" vertical="top" wrapText="1"/>
    </xf>
    <xf numFmtId="0" fontId="18" fillId="2" borderId="1" xfId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center" wrapText="1"/>
    </xf>
    <xf numFmtId="0" fontId="18" fillId="2" borderId="1" xfId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/>
    </xf>
    <xf numFmtId="0" fontId="13" fillId="2" borderId="1" xfId="0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9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left" vertical="top"/>
    </xf>
    <xf numFmtId="0" fontId="9" fillId="0" borderId="2" xfId="1" applyFont="1" applyFill="1" applyBorder="1" applyAlignment="1"/>
    <xf numFmtId="0" fontId="9" fillId="0" borderId="2" xfId="0" applyFont="1" applyFill="1" applyBorder="1" applyAlignment="1">
      <alignment horizontal="left"/>
    </xf>
    <xf numFmtId="0" fontId="9" fillId="0" borderId="2" xfId="0" applyFont="1" applyFill="1" applyBorder="1" applyAlignment="1"/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wrapText="1"/>
    </xf>
    <xf numFmtId="0" fontId="7" fillId="2" borderId="0" xfId="1" applyFont="1" applyFill="1"/>
    <xf numFmtId="0" fontId="13" fillId="2" borderId="1" xfId="1" applyFont="1" applyFill="1" applyBorder="1" applyAlignment="1">
      <alignment horizontal="left" vertical="top" wrapText="1"/>
    </xf>
    <xf numFmtId="0" fontId="7" fillId="2" borderId="1" xfId="1" applyFont="1" applyFill="1" applyBorder="1" applyAlignment="1">
      <alignment horizontal="left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top"/>
    </xf>
    <xf numFmtId="0" fontId="13" fillId="0" borderId="0" xfId="0" applyFont="1" applyFill="1" applyBorder="1" applyAlignment="1"/>
    <xf numFmtId="0" fontId="13" fillId="0" borderId="2" xfId="1" applyFont="1" applyFill="1" applyBorder="1" applyAlignment="1"/>
    <xf numFmtId="0" fontId="13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3" fillId="0" borderId="0" xfId="0" applyFont="1" applyFill="1" applyBorder="1" applyAlignment="1">
      <alignment horizontal="left"/>
    </xf>
    <xf numFmtId="0" fontId="13" fillId="0" borderId="2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0" borderId="0" xfId="1" applyFont="1" applyFill="1" applyBorder="1" applyAlignment="1">
      <alignment wrapText="1"/>
    </xf>
    <xf numFmtId="0" fontId="19" fillId="0" borderId="0" xfId="1" applyFont="1" applyFill="1" applyAlignment="1">
      <alignment horizontal="left" vertical="top"/>
    </xf>
    <xf numFmtId="0" fontId="15" fillId="0" borderId="0" xfId="1" applyFont="1" applyFill="1" applyAlignment="1">
      <alignment horizontal="center" vertical="top"/>
    </xf>
    <xf numFmtId="0" fontId="15" fillId="0" borderId="0" xfId="1" applyFont="1" applyFill="1" applyBorder="1" applyAlignment="1">
      <alignment horizontal="left" vertical="top"/>
    </xf>
    <xf numFmtId="165" fontId="9" fillId="0" borderId="0" xfId="0" applyNumberFormat="1" applyFont="1" applyFill="1" applyBorder="1" applyAlignment="1">
      <alignment horizontal="center" vertical="top"/>
    </xf>
    <xf numFmtId="0" fontId="15" fillId="0" borderId="0" xfId="0" applyFont="1" applyFill="1" applyBorder="1" applyAlignment="1">
      <alignment horizontal="center" vertical="top"/>
    </xf>
    <xf numFmtId="2" fontId="9" fillId="0" borderId="0" xfId="0" applyNumberFormat="1" applyFont="1" applyFill="1" applyBorder="1" applyAlignment="1">
      <alignment horizontal="center" vertical="top"/>
    </xf>
    <xf numFmtId="0" fontId="9" fillId="0" borderId="0" xfId="3" applyNumberFormat="1" applyFont="1" applyFill="1" applyBorder="1" applyAlignment="1">
      <alignment horizontal="left" vertical="top"/>
    </xf>
    <xf numFmtId="0" fontId="15" fillId="0" borderId="0" xfId="24" applyFont="1" applyFill="1" applyAlignment="1">
      <alignment horizontal="right" vertical="top"/>
    </xf>
    <xf numFmtId="0" fontId="9" fillId="0" borderId="0" xfId="0" applyNumberFormat="1" applyFont="1" applyFill="1" applyBorder="1" applyAlignment="1">
      <alignment horizontal="left" vertical="top"/>
    </xf>
    <xf numFmtId="0" fontId="9" fillId="0" borderId="0" xfId="1" applyFont="1" applyFill="1" applyAlignment="1">
      <alignment horizontal="right" vertical="top"/>
    </xf>
    <xf numFmtId="0" fontId="20" fillId="0" borderId="0" xfId="0" applyFont="1" applyFill="1" applyBorder="1" applyAlignment="1">
      <alignment vertical="top"/>
    </xf>
    <xf numFmtId="0" fontId="9" fillId="0" borderId="0" xfId="25" applyFont="1" applyFill="1" applyAlignment="1">
      <alignment horizontal="right" vertical="top"/>
    </xf>
    <xf numFmtId="0" fontId="15" fillId="0" borderId="0" xfId="1" applyFont="1" applyFill="1" applyBorder="1" applyAlignment="1">
      <alignment horizontal="center" vertical="top"/>
    </xf>
    <xf numFmtId="0" fontId="14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center" vertical="top"/>
    </xf>
    <xf numFmtId="165" fontId="9" fillId="0" borderId="0" xfId="0" applyNumberFormat="1" applyFont="1" applyFill="1" applyBorder="1" applyAlignment="1">
      <alignment horizontal="left" vertical="top"/>
    </xf>
    <xf numFmtId="0" fontId="9" fillId="0" borderId="0" xfId="25" applyFont="1" applyAlignment="1">
      <alignment horizontal="right" vertical="top"/>
    </xf>
    <xf numFmtId="0" fontId="14" fillId="0" borderId="0" xfId="0" applyFont="1" applyFill="1" applyAlignment="1">
      <alignment vertical="top"/>
    </xf>
    <xf numFmtId="0" fontId="9" fillId="0" borderId="0" xfId="0" applyFont="1" applyFill="1" applyAlignment="1">
      <alignment horizontal="center" vertical="top"/>
    </xf>
    <xf numFmtId="165" fontId="9" fillId="0" borderId="0" xfId="0" applyNumberFormat="1" applyFont="1" applyFill="1" applyAlignment="1">
      <alignment horizontal="center" vertical="top"/>
    </xf>
    <xf numFmtId="0" fontId="15" fillId="0" borderId="0" xfId="0" applyFont="1" applyFill="1" applyAlignment="1">
      <alignment horizontal="center" vertical="top"/>
    </xf>
    <xf numFmtId="0" fontId="14" fillId="0" borderId="0" xfId="0" applyFont="1" applyFill="1" applyAlignment="1">
      <alignment horizontal="center" vertical="top"/>
    </xf>
    <xf numFmtId="165" fontId="9" fillId="0" borderId="0" xfId="0" applyNumberFormat="1" applyFont="1" applyFill="1" applyAlignment="1">
      <alignment horizontal="left" vertical="top"/>
    </xf>
    <xf numFmtId="2" fontId="9" fillId="0" borderId="0" xfId="0" applyNumberFormat="1" applyFont="1" applyFill="1" applyAlignment="1">
      <alignment horizontal="center" vertical="top"/>
    </xf>
    <xf numFmtId="0" fontId="9" fillId="0" borderId="0" xfId="0" applyNumberFormat="1" applyFont="1" applyFill="1" applyAlignment="1">
      <alignment horizontal="left" vertical="top"/>
    </xf>
    <xf numFmtId="0" fontId="9" fillId="0" borderId="0" xfId="0" applyFont="1" applyFill="1" applyAlignment="1">
      <alignment vertical="top"/>
    </xf>
    <xf numFmtId="2" fontId="9" fillId="2" borderId="1" xfId="0" applyNumberFormat="1" applyFont="1" applyFill="1" applyBorder="1" applyAlignment="1">
      <alignment horizontal="center" vertical="top" wrapText="1"/>
    </xf>
    <xf numFmtId="2" fontId="9" fillId="2" borderId="1" xfId="0" applyNumberFormat="1" applyFont="1" applyFill="1" applyBorder="1" applyAlignment="1">
      <alignment horizontal="center" vertical="top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left" vertical="top"/>
    </xf>
    <xf numFmtId="0" fontId="14" fillId="0" borderId="0" xfId="10" applyFont="1" applyFill="1" applyAlignment="1">
      <alignment horizontal="left" vertical="top"/>
    </xf>
    <xf numFmtId="0" fontId="7" fillId="0" borderId="0" xfId="1" applyFont="1" applyFill="1" applyAlignment="1">
      <alignment wrapText="1"/>
    </xf>
    <xf numFmtId="0" fontId="7" fillId="0" borderId="0" xfId="1" applyFont="1" applyFill="1"/>
    <xf numFmtId="0" fontId="7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 vertical="top"/>
    </xf>
    <xf numFmtId="0" fontId="15" fillId="0" borderId="0" xfId="1" applyFont="1" applyFill="1" applyBorder="1" applyAlignment="1">
      <alignment horizontal="center" vertical="top" wrapText="1"/>
    </xf>
    <xf numFmtId="0" fontId="7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</cellXfs>
  <cellStyles count="26">
    <cellStyle name="Обычный" xfId="0" builtinId="0"/>
    <cellStyle name="Обычный 10" xfId="19" xr:uid="{00000000-0005-0000-0000-000001000000}"/>
    <cellStyle name="Обычный 11" xfId="4" xr:uid="{00000000-0005-0000-0000-000002000000}"/>
    <cellStyle name="Обычный 11 3" xfId="24" xr:uid="{00000000-0005-0000-0000-000003000000}"/>
    <cellStyle name="Обычный 2" xfId="2" xr:uid="{00000000-0005-0000-0000-000004000000}"/>
    <cellStyle name="Обычный 2 2" xfId="10" xr:uid="{00000000-0005-0000-0000-000005000000}"/>
    <cellStyle name="Обычный 2 3" xfId="16" xr:uid="{00000000-0005-0000-0000-000006000000}"/>
    <cellStyle name="Обычный 2 7" xfId="25" xr:uid="{00000000-0005-0000-0000-000007000000}"/>
    <cellStyle name="Обычный 3" xfId="3" xr:uid="{00000000-0005-0000-0000-000008000000}"/>
    <cellStyle name="Обычный 3 2" xfId="9" xr:uid="{00000000-0005-0000-0000-000009000000}"/>
    <cellStyle name="Обычный 3 3" xfId="15" xr:uid="{00000000-0005-0000-0000-00000A000000}"/>
    <cellStyle name="Обычный 3 4" xfId="20" xr:uid="{00000000-0005-0000-0000-00000B000000}"/>
    <cellStyle name="Обычный 4" xfId="7" xr:uid="{00000000-0005-0000-0000-00000C000000}"/>
    <cellStyle name="Обычный 4 2" xfId="13" xr:uid="{00000000-0005-0000-0000-00000D000000}"/>
    <cellStyle name="Обычный 4 3" xfId="21" xr:uid="{00000000-0005-0000-0000-00000E000000}"/>
    <cellStyle name="Обычный 5" xfId="18" xr:uid="{00000000-0005-0000-0000-00000F000000}"/>
    <cellStyle name="Обычный 7" xfId="22" xr:uid="{00000000-0005-0000-0000-000010000000}"/>
    <cellStyle name="Обычный 9" xfId="23" xr:uid="{00000000-0005-0000-0000-000011000000}"/>
    <cellStyle name="Обычный_ГЗУ-II.04" xfId="1" xr:uid="{00000000-0005-0000-0000-000012000000}"/>
    <cellStyle name="Процентный 2" xfId="6" xr:uid="{00000000-0005-0000-0000-000013000000}"/>
    <cellStyle name="Процентный 3" xfId="5" xr:uid="{00000000-0005-0000-0000-000014000000}"/>
    <cellStyle name="Финансовый 2" xfId="8" xr:uid="{00000000-0005-0000-0000-000015000000}"/>
    <cellStyle name="Финансовый 2 2" xfId="17" xr:uid="{00000000-0005-0000-0000-000016000000}"/>
    <cellStyle name="Финансовый 3" xfId="14" xr:uid="{00000000-0005-0000-0000-000017000000}"/>
    <cellStyle name="Финансовый 4" xfId="12" xr:uid="{00000000-0005-0000-0000-000018000000}"/>
    <cellStyle name="Финансовый 5" xfId="11" xr:uid="{00000000-0005-0000-0000-000019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A1:X45"/>
  <sheetViews>
    <sheetView tabSelected="1" view="pageBreakPreview" zoomScaleNormal="112" zoomScaleSheetLayoutView="100" workbookViewId="0">
      <selection activeCell="A9" sqref="A9:L9"/>
    </sheetView>
  </sheetViews>
  <sheetFormatPr defaultRowHeight="12" x14ac:dyDescent="0.2"/>
  <cols>
    <col min="1" max="1" width="4.7109375" style="40" customWidth="1"/>
    <col min="2" max="2" width="45.28515625" style="41" customWidth="1"/>
    <col min="3" max="3" width="13.140625" style="41" customWidth="1"/>
    <col min="4" max="4" width="9" style="41" customWidth="1"/>
    <col min="5" max="6" width="9.85546875" style="42" customWidth="1"/>
    <col min="7" max="7" width="14.85546875" style="42" customWidth="1"/>
    <col min="8" max="8" width="8.140625" style="42" customWidth="1"/>
    <col min="9" max="9" width="31.5703125" style="42" customWidth="1"/>
    <col min="10" max="10" width="4.5703125" style="42" customWidth="1"/>
    <col min="11" max="11" width="6.5703125" style="42" customWidth="1"/>
    <col min="12" max="12" width="9.85546875" style="42" customWidth="1"/>
    <col min="13" max="13" width="3.7109375" style="10" bestFit="1" customWidth="1"/>
    <col min="14" max="14" width="3.5703125" style="10" bestFit="1" customWidth="1"/>
    <col min="15" max="15" width="9.7109375" style="10" bestFit="1" customWidth="1"/>
    <col min="16" max="16" width="9.140625" style="10"/>
    <col min="17" max="16384" width="9.140625" style="7"/>
  </cols>
  <sheetData>
    <row r="1" spans="1:19" s="19" customFormat="1" ht="12.75" x14ac:dyDescent="0.2">
      <c r="A1" s="57"/>
      <c r="B1" s="17"/>
      <c r="C1" s="13"/>
      <c r="D1" s="18"/>
      <c r="E1" s="58"/>
      <c r="F1" s="18"/>
      <c r="G1" s="59"/>
      <c r="H1" s="16"/>
      <c r="J1" s="60"/>
      <c r="K1" s="61"/>
      <c r="L1" s="62" t="s">
        <v>9</v>
      </c>
    </row>
    <row r="2" spans="1:19" s="19" customFormat="1" ht="12.75" x14ac:dyDescent="0.2">
      <c r="B2" s="17"/>
      <c r="C2" s="13"/>
      <c r="D2" s="18"/>
      <c r="E2" s="58"/>
      <c r="F2" s="18"/>
      <c r="G2" s="59"/>
      <c r="H2" s="16"/>
      <c r="J2" s="60"/>
      <c r="K2" s="63"/>
      <c r="L2" s="64" t="s">
        <v>35</v>
      </c>
    </row>
    <row r="3" spans="1:19" s="19" customFormat="1" ht="12.75" x14ac:dyDescent="0.2">
      <c r="B3" s="17"/>
      <c r="C3" s="65"/>
      <c r="D3" s="18"/>
      <c r="E3" s="58"/>
      <c r="F3" s="18"/>
      <c r="G3" s="59"/>
      <c r="H3" s="16"/>
      <c r="J3" s="60"/>
      <c r="K3" s="63"/>
      <c r="L3" s="64" t="s">
        <v>34</v>
      </c>
    </row>
    <row r="4" spans="1:19" s="19" customFormat="1" ht="12.75" x14ac:dyDescent="0.2">
      <c r="A4" s="83"/>
      <c r="B4" s="17"/>
      <c r="C4" s="65"/>
      <c r="D4" s="18"/>
      <c r="E4" s="58"/>
      <c r="F4" s="18"/>
      <c r="G4" s="59"/>
      <c r="H4" s="16"/>
      <c r="J4" s="60"/>
      <c r="K4" s="63"/>
      <c r="L4" s="66" t="s">
        <v>36</v>
      </c>
    </row>
    <row r="5" spans="1:19" s="19" customFormat="1" ht="12.75" x14ac:dyDescent="0.2">
      <c r="A5" s="84"/>
      <c r="B5" s="67"/>
      <c r="C5" s="68"/>
      <c r="D5" s="18"/>
      <c r="E5" s="58"/>
      <c r="F5" s="18"/>
      <c r="G5" s="59"/>
      <c r="H5" s="69"/>
      <c r="I5" s="70"/>
      <c r="J5" s="60"/>
      <c r="K5" s="63"/>
      <c r="L5" s="71" t="s">
        <v>45</v>
      </c>
    </row>
    <row r="6" spans="1:19" s="80" customFormat="1" ht="12.75" x14ac:dyDescent="0.2">
      <c r="A6" s="85"/>
      <c r="B6" s="56"/>
      <c r="C6" s="72"/>
      <c r="D6" s="73"/>
      <c r="E6" s="74"/>
      <c r="F6" s="73"/>
      <c r="G6" s="75"/>
      <c r="H6" s="76"/>
      <c r="I6" s="77"/>
      <c r="J6" s="78"/>
      <c r="K6" s="79"/>
    </row>
    <row r="7" spans="1:19" s="19" customFormat="1" ht="15.75" x14ac:dyDescent="0.2">
      <c r="A7" s="91" t="s">
        <v>50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55"/>
    </row>
    <row r="8" spans="1:19" s="19" customFormat="1" ht="12.75" x14ac:dyDescent="0.2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5"/>
    </row>
    <row r="9" spans="1:19" s="19" customFormat="1" ht="12.75" customHeight="1" x14ac:dyDescent="0.2">
      <c r="A9" s="92" t="s">
        <v>51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55"/>
    </row>
    <row r="10" spans="1:19" s="1" customFormat="1" ht="12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4"/>
      <c r="N10" s="4"/>
      <c r="O10" s="3"/>
      <c r="P10" s="4"/>
    </row>
    <row r="11" spans="1:19" s="1" customFormat="1" ht="12" customHeight="1" x14ac:dyDescent="0.2">
      <c r="A11" s="22"/>
      <c r="B11" s="23" t="s">
        <v>8</v>
      </c>
      <c r="C11" s="17" t="s">
        <v>52</v>
      </c>
      <c r="D11" s="23"/>
      <c r="E11" s="17"/>
      <c r="F11" s="22"/>
      <c r="G11" s="22"/>
      <c r="H11" s="22"/>
      <c r="I11" s="22"/>
      <c r="J11" s="22"/>
      <c r="K11" s="22"/>
      <c r="L11" s="22"/>
      <c r="N11" s="4"/>
      <c r="O11" s="4"/>
      <c r="P11" s="4"/>
      <c r="Q11" s="4"/>
      <c r="R11" s="4"/>
      <c r="S11" s="4"/>
    </row>
    <row r="12" spans="1:19" s="1" customFormat="1" ht="12" customHeight="1" x14ac:dyDescent="0.2">
      <c r="A12" s="22"/>
      <c r="B12" s="23"/>
      <c r="C12" s="20" t="s">
        <v>46</v>
      </c>
      <c r="D12" s="23"/>
      <c r="E12" s="17"/>
      <c r="F12" s="22"/>
      <c r="G12" s="22"/>
      <c r="H12" s="22"/>
      <c r="I12" s="22"/>
      <c r="J12" s="22"/>
      <c r="K12" s="22"/>
      <c r="L12" s="22"/>
      <c r="N12" s="4"/>
      <c r="O12" s="4"/>
      <c r="P12" s="4"/>
      <c r="Q12" s="4"/>
      <c r="R12" s="4"/>
      <c r="S12" s="4"/>
    </row>
    <row r="13" spans="1:19" s="1" customFormat="1" ht="12" customHeight="1" x14ac:dyDescent="0.2">
      <c r="A13" s="22"/>
      <c r="B13" s="23"/>
      <c r="C13" s="20"/>
      <c r="D13" s="23"/>
      <c r="E13" s="17"/>
      <c r="F13" s="22"/>
      <c r="G13" s="22"/>
      <c r="H13" s="22"/>
      <c r="I13" s="22"/>
      <c r="J13" s="22"/>
      <c r="K13" s="22"/>
      <c r="L13" s="22"/>
      <c r="N13" s="4"/>
      <c r="O13" s="4"/>
      <c r="P13" s="4"/>
      <c r="Q13" s="4"/>
      <c r="R13" s="4"/>
      <c r="S13" s="4"/>
    </row>
    <row r="14" spans="1:19" ht="12" customHeight="1" x14ac:dyDescent="0.2">
      <c r="A14" s="93" t="s">
        <v>2</v>
      </c>
      <c r="B14" s="94" t="s">
        <v>3</v>
      </c>
      <c r="C14" s="94" t="s">
        <v>14</v>
      </c>
      <c r="D14" s="94" t="s">
        <v>15</v>
      </c>
      <c r="E14" s="93" t="s">
        <v>4</v>
      </c>
      <c r="F14" s="93"/>
      <c r="G14" s="93" t="s">
        <v>18</v>
      </c>
      <c r="H14" s="93"/>
      <c r="I14" s="93"/>
      <c r="J14" s="93"/>
      <c r="K14" s="93"/>
      <c r="L14" s="93"/>
    </row>
    <row r="15" spans="1:19" ht="45" x14ac:dyDescent="0.2">
      <c r="A15" s="93"/>
      <c r="B15" s="94"/>
      <c r="C15" s="94"/>
      <c r="D15" s="94"/>
      <c r="E15" s="88" t="s">
        <v>16</v>
      </c>
      <c r="F15" s="88" t="s">
        <v>13</v>
      </c>
      <c r="G15" s="88" t="s">
        <v>17</v>
      </c>
      <c r="H15" s="89" t="s">
        <v>22</v>
      </c>
      <c r="I15" s="88" t="s">
        <v>1</v>
      </c>
      <c r="J15" s="89" t="s">
        <v>19</v>
      </c>
      <c r="K15" s="88" t="s">
        <v>5</v>
      </c>
      <c r="L15" s="89" t="s">
        <v>20</v>
      </c>
    </row>
    <row r="16" spans="1:19" s="8" customFormat="1" x14ac:dyDescent="0.2">
      <c r="A16" s="24">
        <v>1</v>
      </c>
      <c r="B16" s="25">
        <v>2</v>
      </c>
      <c r="C16" s="25">
        <v>3</v>
      </c>
      <c r="D16" s="25">
        <v>4</v>
      </c>
      <c r="E16" s="26">
        <v>5</v>
      </c>
      <c r="F16" s="26">
        <v>6</v>
      </c>
      <c r="G16" s="26">
        <v>7</v>
      </c>
      <c r="H16" s="26"/>
      <c r="I16" s="26">
        <v>8</v>
      </c>
      <c r="J16" s="26">
        <v>9</v>
      </c>
      <c r="K16" s="26">
        <v>10</v>
      </c>
      <c r="L16" s="26">
        <v>11</v>
      </c>
      <c r="M16" s="10"/>
      <c r="N16" s="10"/>
      <c r="O16" s="10"/>
      <c r="P16" s="10"/>
    </row>
    <row r="17" spans="1:16" s="8" customFormat="1" ht="30" customHeight="1" x14ac:dyDescent="0.2">
      <c r="A17" s="90" t="s">
        <v>53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10"/>
      <c r="N17" s="10"/>
      <c r="O17" s="10"/>
      <c r="P17" s="10"/>
    </row>
    <row r="18" spans="1:16" s="9" customFormat="1" ht="76.5" x14ac:dyDescent="0.2">
      <c r="A18" s="27">
        <v>1</v>
      </c>
      <c r="B18" s="28" t="s">
        <v>54</v>
      </c>
      <c r="C18" s="31" t="s">
        <v>21</v>
      </c>
      <c r="D18" s="29">
        <v>113</v>
      </c>
      <c r="E18" s="29">
        <v>6</v>
      </c>
      <c r="F18" s="81">
        <f>ROUND(E18*1.3*D18/1000,2)</f>
        <v>0.88</v>
      </c>
      <c r="G18" s="44"/>
      <c r="H18" s="32"/>
      <c r="I18" s="43"/>
      <c r="J18" s="31"/>
      <c r="K18" s="33"/>
      <c r="L18" s="31"/>
      <c r="M18" s="11"/>
      <c r="N18" s="11"/>
      <c r="O18" s="11"/>
      <c r="P18" s="11"/>
    </row>
    <row r="19" spans="1:16" s="9" customFormat="1" ht="51" x14ac:dyDescent="0.2">
      <c r="A19" s="27">
        <f>A18+1</f>
        <v>2</v>
      </c>
      <c r="B19" s="28" t="s">
        <v>47</v>
      </c>
      <c r="C19" s="31" t="str">
        <f>C18</f>
        <v>кирпич ШБ-5</v>
      </c>
      <c r="D19" s="29">
        <f>D18</f>
        <v>113</v>
      </c>
      <c r="E19" s="29">
        <f>E18</f>
        <v>6</v>
      </c>
      <c r="F19" s="82">
        <f>F18</f>
        <v>0.88</v>
      </c>
      <c r="G19" s="44" t="s">
        <v>24</v>
      </c>
      <c r="H19" s="32">
        <v>2.0569999999999999</v>
      </c>
      <c r="I19" s="43" t="s">
        <v>23</v>
      </c>
      <c r="J19" s="31" t="s">
        <v>6</v>
      </c>
      <c r="K19" s="33">
        <f>ROUND(F19*H19,3)</f>
        <v>1.81</v>
      </c>
      <c r="L19" s="31" t="s">
        <v>12</v>
      </c>
      <c r="M19" s="11"/>
      <c r="N19" s="11"/>
      <c r="O19" s="11"/>
      <c r="P19" s="11"/>
    </row>
    <row r="20" spans="1:16" s="9" customFormat="1" ht="24" x14ac:dyDescent="0.2">
      <c r="A20" s="27"/>
      <c r="B20" s="28"/>
      <c r="C20" s="28"/>
      <c r="D20" s="28"/>
      <c r="E20" s="29"/>
      <c r="F20" s="30"/>
      <c r="G20" s="44" t="s">
        <v>41</v>
      </c>
      <c r="H20" s="32">
        <f>ROUND(0.105*1445.1/1000,3)</f>
        <v>0.152</v>
      </c>
      <c r="I20" s="43" t="s">
        <v>39</v>
      </c>
      <c r="J20" s="31" t="s">
        <v>6</v>
      </c>
      <c r="K20" s="33">
        <f>ROUND(F19*H20,3)</f>
        <v>0.13400000000000001</v>
      </c>
      <c r="L20" s="31" t="s">
        <v>12</v>
      </c>
      <c r="M20" s="11"/>
      <c r="N20" s="11"/>
      <c r="O20" s="11"/>
      <c r="P20" s="11"/>
    </row>
    <row r="21" spans="1:16" s="9" customFormat="1" ht="51" x14ac:dyDescent="0.2">
      <c r="A21" s="27">
        <f>A19+1</f>
        <v>3</v>
      </c>
      <c r="B21" s="28" t="s">
        <v>28</v>
      </c>
      <c r="C21" s="31" t="s">
        <v>25</v>
      </c>
      <c r="D21" s="29">
        <v>125</v>
      </c>
      <c r="E21" s="45">
        <f>E19</f>
        <v>6</v>
      </c>
      <c r="F21" s="81">
        <f>ROUND(E21*0.7*D21/1000,2)</f>
        <v>0.53</v>
      </c>
      <c r="G21" s="44"/>
      <c r="H21" s="32"/>
      <c r="I21" s="43"/>
      <c r="J21" s="31"/>
      <c r="K21" s="33"/>
      <c r="L21" s="31"/>
      <c r="M21" s="11"/>
      <c r="N21" s="11"/>
      <c r="O21" s="11"/>
      <c r="P21" s="11"/>
    </row>
    <row r="22" spans="1:16" s="9" customFormat="1" ht="51" x14ac:dyDescent="0.2">
      <c r="A22" s="27">
        <f>A21+1</f>
        <v>4</v>
      </c>
      <c r="B22" s="28" t="s">
        <v>29</v>
      </c>
      <c r="C22" s="31" t="s">
        <v>25</v>
      </c>
      <c r="D22" s="29">
        <f>D21</f>
        <v>125</v>
      </c>
      <c r="E22" s="29">
        <f t="shared" ref="E22" si="0">E21</f>
        <v>6</v>
      </c>
      <c r="F22" s="81">
        <f>F21</f>
        <v>0.53</v>
      </c>
      <c r="G22" s="44" t="s">
        <v>26</v>
      </c>
      <c r="H22" s="32">
        <v>0.93899999999999995</v>
      </c>
      <c r="I22" s="43" t="s">
        <v>27</v>
      </c>
      <c r="J22" s="31" t="s">
        <v>13</v>
      </c>
      <c r="K22" s="33">
        <f>ROUND(F22*H22,2)</f>
        <v>0.5</v>
      </c>
      <c r="L22" s="31" t="s">
        <v>12</v>
      </c>
      <c r="M22" s="11"/>
      <c r="N22" s="11"/>
      <c r="O22" s="11"/>
      <c r="P22" s="11"/>
    </row>
    <row r="23" spans="1:16" s="9" customFormat="1" ht="22.5" x14ac:dyDescent="0.2">
      <c r="A23" s="27"/>
      <c r="B23" s="28"/>
      <c r="C23" s="28"/>
      <c r="D23" s="28"/>
      <c r="E23" s="29"/>
      <c r="F23" s="30"/>
      <c r="G23" s="44" t="s">
        <v>42</v>
      </c>
      <c r="H23" s="32">
        <f>ROUND(0.149*570/1000,3)</f>
        <v>8.5000000000000006E-2</v>
      </c>
      <c r="I23" s="43" t="s">
        <v>43</v>
      </c>
      <c r="J23" s="31" t="s">
        <v>6</v>
      </c>
      <c r="K23" s="33">
        <f>ROUND(F22*H23,3)</f>
        <v>4.4999999999999998E-2</v>
      </c>
      <c r="L23" s="31" t="s">
        <v>12</v>
      </c>
      <c r="M23" s="11"/>
      <c r="N23" s="11"/>
      <c r="O23" s="11"/>
      <c r="P23" s="11"/>
    </row>
    <row r="24" spans="1:16" s="9" customFormat="1" ht="22.5" x14ac:dyDescent="0.2">
      <c r="A24" s="27"/>
      <c r="B24" s="28"/>
      <c r="C24" s="28"/>
      <c r="D24" s="28"/>
      <c r="E24" s="29"/>
      <c r="F24" s="30"/>
      <c r="G24" s="44" t="s">
        <v>44</v>
      </c>
      <c r="H24" s="32">
        <f>ROUND(0.149*183/1000,3)</f>
        <v>2.7E-2</v>
      </c>
      <c r="I24" s="43" t="s">
        <v>40</v>
      </c>
      <c r="J24" s="31" t="s">
        <v>6</v>
      </c>
      <c r="K24" s="33">
        <f>ROUND(F22*H24,3)</f>
        <v>1.4E-2</v>
      </c>
      <c r="L24" s="31" t="s">
        <v>12</v>
      </c>
      <c r="M24" s="11"/>
      <c r="N24" s="11"/>
      <c r="O24" s="11"/>
      <c r="P24" s="11"/>
    </row>
    <row r="25" spans="1:16" s="8" customFormat="1" ht="30" customHeight="1" x14ac:dyDescent="0.2">
      <c r="A25" s="90" t="s">
        <v>55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10"/>
      <c r="N25" s="10"/>
      <c r="O25" s="10"/>
      <c r="P25" s="10"/>
    </row>
    <row r="26" spans="1:16" s="9" customFormat="1" ht="63.75" x14ac:dyDescent="0.2">
      <c r="A26" s="27">
        <f>A22+1</f>
        <v>5</v>
      </c>
      <c r="B26" s="28" t="s">
        <v>56</v>
      </c>
      <c r="C26" s="31" t="s">
        <v>21</v>
      </c>
      <c r="D26" s="29">
        <v>113</v>
      </c>
      <c r="E26" s="29">
        <v>6</v>
      </c>
      <c r="F26" s="81">
        <f>ROUND(E26*1.3*D26/1000,2)</f>
        <v>0.88</v>
      </c>
      <c r="G26" s="44"/>
      <c r="H26" s="32"/>
      <c r="I26" s="43"/>
      <c r="J26" s="31"/>
      <c r="K26" s="33"/>
      <c r="L26" s="31"/>
      <c r="M26" s="11"/>
      <c r="N26" s="11"/>
      <c r="O26" s="11"/>
      <c r="P26" s="11"/>
    </row>
    <row r="27" spans="1:16" s="9" customFormat="1" ht="51" x14ac:dyDescent="0.2">
      <c r="A27" s="27">
        <f>A26+1</f>
        <v>6</v>
      </c>
      <c r="B27" s="28" t="s">
        <v>47</v>
      </c>
      <c r="C27" s="31" t="str">
        <f>C26</f>
        <v>кирпич ШБ-5</v>
      </c>
      <c r="D27" s="29">
        <f>D26</f>
        <v>113</v>
      </c>
      <c r="E27" s="29">
        <f>E26</f>
        <v>6</v>
      </c>
      <c r="F27" s="82">
        <f>F26</f>
        <v>0.88</v>
      </c>
      <c r="G27" s="44" t="s">
        <v>24</v>
      </c>
      <c r="H27" s="32">
        <v>2.0569999999999999</v>
      </c>
      <c r="I27" s="43" t="s">
        <v>23</v>
      </c>
      <c r="J27" s="31" t="s">
        <v>6</v>
      </c>
      <c r="K27" s="33">
        <f>ROUND(F27*H27,3)</f>
        <v>1.81</v>
      </c>
      <c r="L27" s="31" t="s">
        <v>12</v>
      </c>
      <c r="M27" s="11"/>
      <c r="N27" s="11"/>
      <c r="O27" s="11"/>
      <c r="P27" s="11"/>
    </row>
    <row r="28" spans="1:16" s="9" customFormat="1" ht="24" x14ac:dyDescent="0.2">
      <c r="A28" s="27"/>
      <c r="B28" s="28"/>
      <c r="C28" s="28"/>
      <c r="D28" s="28"/>
      <c r="E28" s="29"/>
      <c r="F28" s="30"/>
      <c r="G28" s="44" t="s">
        <v>41</v>
      </c>
      <c r="H28" s="32">
        <f>ROUND(0.105*1445.1/1000,3)</f>
        <v>0.152</v>
      </c>
      <c r="I28" s="43" t="s">
        <v>39</v>
      </c>
      <c r="J28" s="31" t="s">
        <v>6</v>
      </c>
      <c r="K28" s="33">
        <f>ROUND(F27*H28,3)</f>
        <v>0.13400000000000001</v>
      </c>
      <c r="L28" s="31" t="s">
        <v>12</v>
      </c>
      <c r="M28" s="11"/>
      <c r="N28" s="11"/>
      <c r="O28" s="11"/>
      <c r="P28" s="11"/>
    </row>
    <row r="29" spans="1:16" s="9" customFormat="1" ht="51" x14ac:dyDescent="0.2">
      <c r="A29" s="27">
        <f>A27+1</f>
        <v>7</v>
      </c>
      <c r="B29" s="28" t="s">
        <v>28</v>
      </c>
      <c r="C29" s="31" t="s">
        <v>25</v>
      </c>
      <c r="D29" s="29">
        <v>125</v>
      </c>
      <c r="E29" s="45">
        <f>E27</f>
        <v>6</v>
      </c>
      <c r="F29" s="81">
        <f>ROUND(E29*0.7*D29/1000,2)</f>
        <v>0.53</v>
      </c>
      <c r="G29" s="44"/>
      <c r="H29" s="32"/>
      <c r="I29" s="43"/>
      <c r="J29" s="31"/>
      <c r="K29" s="33"/>
      <c r="L29" s="31"/>
      <c r="M29" s="11"/>
      <c r="N29" s="11"/>
      <c r="O29" s="11"/>
      <c r="P29" s="11"/>
    </row>
    <row r="30" spans="1:16" s="9" customFormat="1" ht="51" x14ac:dyDescent="0.2">
      <c r="A30" s="27">
        <f>A29+1</f>
        <v>8</v>
      </c>
      <c r="B30" s="28" t="s">
        <v>29</v>
      </c>
      <c r="C30" s="31" t="s">
        <v>25</v>
      </c>
      <c r="D30" s="29">
        <f>D29</f>
        <v>125</v>
      </c>
      <c r="E30" s="29">
        <f t="shared" ref="E30" si="1">E29</f>
        <v>6</v>
      </c>
      <c r="F30" s="81">
        <f>F29</f>
        <v>0.53</v>
      </c>
      <c r="G30" s="44" t="s">
        <v>26</v>
      </c>
      <c r="H30" s="32">
        <v>0.93899999999999995</v>
      </c>
      <c r="I30" s="43" t="s">
        <v>27</v>
      </c>
      <c r="J30" s="31" t="s">
        <v>13</v>
      </c>
      <c r="K30" s="33">
        <f>ROUND(F30*H30,2)</f>
        <v>0.5</v>
      </c>
      <c r="L30" s="31" t="s">
        <v>12</v>
      </c>
      <c r="M30" s="11"/>
      <c r="N30" s="11"/>
      <c r="O30" s="11"/>
      <c r="P30" s="11"/>
    </row>
    <row r="31" spans="1:16" s="9" customFormat="1" ht="22.5" x14ac:dyDescent="0.2">
      <c r="A31" s="27"/>
      <c r="B31" s="28"/>
      <c r="C31" s="28"/>
      <c r="D31" s="28"/>
      <c r="E31" s="29"/>
      <c r="F31" s="30"/>
      <c r="G31" s="44" t="s">
        <v>42</v>
      </c>
      <c r="H31" s="32">
        <f>ROUND(0.149*570/1000,3)</f>
        <v>8.5000000000000006E-2</v>
      </c>
      <c r="I31" s="43" t="s">
        <v>43</v>
      </c>
      <c r="J31" s="31" t="s">
        <v>6</v>
      </c>
      <c r="K31" s="33">
        <f>ROUND(F30*H31,3)</f>
        <v>4.4999999999999998E-2</v>
      </c>
      <c r="L31" s="31" t="s">
        <v>12</v>
      </c>
      <c r="M31" s="11"/>
      <c r="N31" s="11"/>
      <c r="O31" s="11"/>
      <c r="P31" s="11"/>
    </row>
    <row r="32" spans="1:16" s="9" customFormat="1" ht="22.5" x14ac:dyDescent="0.2">
      <c r="A32" s="27"/>
      <c r="B32" s="28"/>
      <c r="C32" s="28"/>
      <c r="D32" s="28"/>
      <c r="E32" s="29"/>
      <c r="F32" s="30"/>
      <c r="G32" s="44" t="s">
        <v>44</v>
      </c>
      <c r="H32" s="32">
        <f>ROUND(0.149*183/1000,3)</f>
        <v>2.7E-2</v>
      </c>
      <c r="I32" s="43" t="s">
        <v>40</v>
      </c>
      <c r="J32" s="31" t="s">
        <v>6</v>
      </c>
      <c r="K32" s="33">
        <f>ROUND(F30*H32,3)</f>
        <v>1.4E-2</v>
      </c>
      <c r="L32" s="31" t="s">
        <v>12</v>
      </c>
      <c r="M32" s="11"/>
      <c r="N32" s="11"/>
      <c r="O32" s="11"/>
      <c r="P32" s="11"/>
    </row>
    <row r="33" spans="1:24" s="2" customFormat="1" ht="12.75" x14ac:dyDescent="0.2">
      <c r="A33" s="14" t="s">
        <v>30</v>
      </c>
      <c r="B33" s="15"/>
      <c r="C33" s="15"/>
      <c r="D33" s="15"/>
      <c r="E33" s="14"/>
      <c r="F33" s="16"/>
      <c r="G33" s="34"/>
      <c r="H33" s="34"/>
      <c r="I33" s="14"/>
      <c r="J33" s="13"/>
      <c r="K33" s="13"/>
      <c r="L33" s="18"/>
      <c r="M33" s="5"/>
      <c r="N33" s="6"/>
      <c r="O33" s="3"/>
      <c r="P33" s="5"/>
      <c r="T33" s="12"/>
      <c r="U33" s="12"/>
      <c r="V33" s="12"/>
      <c r="W33" s="12"/>
      <c r="X33" s="12"/>
    </row>
    <row r="34" spans="1:24" s="2" customFormat="1" ht="12.75" x14ac:dyDescent="0.2">
      <c r="A34" s="14"/>
      <c r="B34" s="15"/>
      <c r="C34" s="15"/>
      <c r="D34" s="15"/>
      <c r="E34" s="14"/>
      <c r="F34" s="16"/>
      <c r="G34" s="34"/>
      <c r="H34" s="34"/>
      <c r="I34" s="14"/>
      <c r="J34" s="13"/>
      <c r="K34" s="13"/>
      <c r="L34" s="18"/>
      <c r="M34" s="5"/>
      <c r="N34" s="6"/>
      <c r="O34" s="3"/>
      <c r="P34" s="5"/>
      <c r="T34" s="12"/>
      <c r="U34" s="12"/>
      <c r="V34" s="12"/>
      <c r="W34" s="12"/>
      <c r="X34" s="12"/>
    </row>
    <row r="35" spans="1:24" s="2" customFormat="1" ht="12.75" x14ac:dyDescent="0.2">
      <c r="A35" s="18"/>
      <c r="B35" s="35"/>
      <c r="C35" s="16"/>
      <c r="D35" s="16"/>
      <c r="E35" s="16"/>
      <c r="F35" s="36" t="s">
        <v>7</v>
      </c>
      <c r="G35" s="16"/>
      <c r="H35" s="18"/>
      <c r="I35" s="46"/>
      <c r="J35" s="46"/>
      <c r="K35" s="46"/>
      <c r="L35" s="49"/>
      <c r="N35" s="6"/>
      <c r="O35" s="6"/>
      <c r="P35" s="3"/>
      <c r="Q35" s="5"/>
      <c r="R35" s="5"/>
      <c r="S35" s="5"/>
      <c r="T35" s="5"/>
    </row>
    <row r="36" spans="1:24" s="2" customFormat="1" ht="15.75" customHeight="1" x14ac:dyDescent="0.2">
      <c r="A36" s="18"/>
      <c r="B36" s="35"/>
      <c r="C36" s="16"/>
      <c r="D36" s="16"/>
      <c r="E36" s="16"/>
      <c r="F36" s="37" t="s">
        <v>11</v>
      </c>
      <c r="G36" s="37"/>
      <c r="H36" s="37"/>
      <c r="I36" s="48"/>
      <c r="J36" s="48"/>
      <c r="K36" s="53" t="s">
        <v>37</v>
      </c>
      <c r="L36" s="47"/>
      <c r="M36" s="12"/>
      <c r="N36" s="6"/>
      <c r="O36" s="6"/>
      <c r="P36" s="3"/>
      <c r="Q36" s="5"/>
      <c r="R36" s="5"/>
      <c r="S36" s="5"/>
      <c r="T36" s="5"/>
    </row>
    <row r="37" spans="1:24" s="2" customFormat="1" ht="12" customHeight="1" x14ac:dyDescent="0.2">
      <c r="A37" s="16"/>
      <c r="B37" s="35"/>
      <c r="C37" s="16"/>
      <c r="D37" s="16"/>
      <c r="E37" s="16"/>
      <c r="F37" s="50"/>
      <c r="G37" s="50"/>
      <c r="H37" s="50"/>
      <c r="I37" s="51"/>
      <c r="J37" s="47"/>
      <c r="K37" s="47"/>
      <c r="L37" s="47"/>
      <c r="N37" s="6"/>
      <c r="O37" s="6"/>
      <c r="P37" s="3"/>
      <c r="Q37" s="5"/>
      <c r="R37" s="5"/>
      <c r="S37" s="5"/>
      <c r="T37" s="5"/>
    </row>
    <row r="38" spans="1:24" s="2" customFormat="1" ht="15.75" customHeight="1" x14ac:dyDescent="0.2">
      <c r="A38" s="16"/>
      <c r="B38" s="54"/>
      <c r="C38" s="16"/>
      <c r="D38" s="16"/>
      <c r="E38" s="16"/>
      <c r="F38" s="38" t="s">
        <v>0</v>
      </c>
      <c r="G38" s="39"/>
      <c r="H38" s="38"/>
      <c r="I38" s="52"/>
      <c r="J38" s="52"/>
      <c r="K38" s="53" t="s">
        <v>38</v>
      </c>
      <c r="L38" s="47"/>
      <c r="N38" s="5"/>
      <c r="O38" s="6"/>
      <c r="P38" s="3"/>
      <c r="Q38" s="5"/>
      <c r="R38" s="5"/>
      <c r="S38" s="5"/>
      <c r="T38" s="5"/>
    </row>
    <row r="39" spans="1:24" s="2" customFormat="1" ht="12" customHeight="1" x14ac:dyDescent="0.2">
      <c r="A39" s="16"/>
      <c r="B39" s="35"/>
      <c r="C39" s="16"/>
      <c r="D39" s="16"/>
      <c r="E39" s="16"/>
      <c r="F39" s="50"/>
      <c r="G39" s="50"/>
      <c r="H39" s="50"/>
      <c r="I39" s="51"/>
      <c r="J39" s="47"/>
      <c r="K39" s="47"/>
      <c r="L39" s="47"/>
      <c r="N39" s="6"/>
      <c r="O39" s="6"/>
      <c r="P39" s="3"/>
      <c r="Q39" s="5"/>
      <c r="R39" s="5"/>
      <c r="S39" s="5"/>
      <c r="T39" s="5"/>
    </row>
    <row r="40" spans="1:24" s="2" customFormat="1" ht="15.75" customHeight="1" x14ac:dyDescent="0.2">
      <c r="A40" s="16"/>
      <c r="B40" s="54"/>
      <c r="C40" s="16"/>
      <c r="D40" s="16"/>
      <c r="E40" s="16"/>
      <c r="F40" s="38" t="s">
        <v>33</v>
      </c>
      <c r="G40" s="39"/>
      <c r="H40" s="38"/>
      <c r="I40" s="52"/>
      <c r="J40" s="52"/>
      <c r="K40" s="53" t="s">
        <v>31</v>
      </c>
      <c r="L40" s="47"/>
      <c r="N40" s="5"/>
      <c r="O40" s="6"/>
      <c r="P40" s="3"/>
      <c r="Q40" s="5"/>
      <c r="R40" s="5"/>
      <c r="S40" s="5"/>
      <c r="T40" s="5"/>
    </row>
    <row r="41" spans="1:24" s="2" customFormat="1" ht="12" customHeight="1" x14ac:dyDescent="0.2">
      <c r="A41" s="16"/>
      <c r="B41" s="54"/>
      <c r="C41" s="16"/>
      <c r="D41" s="16"/>
      <c r="E41" s="16"/>
      <c r="F41" s="53"/>
      <c r="G41" s="50"/>
      <c r="H41" s="53"/>
      <c r="I41" s="51"/>
      <c r="J41" s="51"/>
      <c r="K41" s="53"/>
      <c r="L41" s="47"/>
      <c r="N41" s="5"/>
      <c r="O41" s="6"/>
      <c r="P41" s="3"/>
      <c r="Q41" s="5"/>
      <c r="R41" s="5"/>
      <c r="S41" s="5"/>
      <c r="T41" s="5"/>
    </row>
    <row r="42" spans="1:24" s="2" customFormat="1" ht="15.75" customHeight="1" x14ac:dyDescent="0.2">
      <c r="A42" s="16"/>
      <c r="B42" s="54"/>
      <c r="C42" s="16"/>
      <c r="D42" s="16"/>
      <c r="E42" s="16"/>
      <c r="F42" s="38" t="s">
        <v>10</v>
      </c>
      <c r="G42" s="39"/>
      <c r="H42" s="38"/>
      <c r="I42" s="52"/>
      <c r="J42" s="52"/>
      <c r="K42" s="53" t="s">
        <v>32</v>
      </c>
      <c r="L42" s="47"/>
      <c r="N42" s="5"/>
      <c r="O42" s="6"/>
      <c r="P42" s="3"/>
      <c r="Q42" s="5"/>
      <c r="R42" s="5"/>
      <c r="S42" s="5"/>
      <c r="T42" s="5"/>
    </row>
    <row r="43" spans="1:24" s="2" customFormat="1" ht="12" customHeight="1" x14ac:dyDescent="0.2">
      <c r="A43" s="16"/>
      <c r="B43" s="35"/>
      <c r="C43" s="16"/>
      <c r="D43" s="16"/>
      <c r="E43" s="16"/>
      <c r="F43" s="50"/>
      <c r="G43" s="50"/>
      <c r="H43" s="50"/>
      <c r="I43" s="51"/>
      <c r="J43" s="47"/>
      <c r="K43" s="47"/>
      <c r="L43" s="47"/>
      <c r="N43" s="6"/>
      <c r="O43" s="6"/>
      <c r="P43" s="3"/>
      <c r="Q43" s="5"/>
      <c r="R43" s="5"/>
      <c r="S43" s="5"/>
      <c r="T43" s="5"/>
    </row>
    <row r="44" spans="1:24" s="2" customFormat="1" ht="15.75" customHeight="1" x14ac:dyDescent="0.2">
      <c r="A44" s="16"/>
      <c r="B44" s="54"/>
      <c r="C44" s="16"/>
      <c r="D44" s="16"/>
      <c r="E44" s="16"/>
      <c r="F44" s="38" t="s">
        <v>48</v>
      </c>
      <c r="G44" s="39"/>
      <c r="H44" s="38"/>
      <c r="I44" s="52"/>
      <c r="J44" s="52"/>
      <c r="K44" s="53" t="s">
        <v>49</v>
      </c>
      <c r="L44" s="47"/>
      <c r="N44" s="5"/>
      <c r="O44" s="6"/>
      <c r="P44" s="3"/>
      <c r="Q44" s="5"/>
      <c r="R44" s="5"/>
      <c r="S44" s="5"/>
      <c r="T44" s="5"/>
    </row>
    <row r="45" spans="1:24" x14ac:dyDescent="0.2">
      <c r="B45" s="86"/>
      <c r="C45" s="86"/>
      <c r="D45" s="86"/>
      <c r="E45" s="87"/>
      <c r="F45" s="87"/>
      <c r="G45" s="87"/>
      <c r="H45" s="87"/>
    </row>
  </sheetData>
  <mergeCells count="10">
    <mergeCell ref="A25:L25"/>
    <mergeCell ref="A17:L17"/>
    <mergeCell ref="A7:L7"/>
    <mergeCell ref="A9:L9"/>
    <mergeCell ref="A14:A15"/>
    <mergeCell ref="B14:B15"/>
    <mergeCell ref="C14:C15"/>
    <mergeCell ref="D14:D15"/>
    <mergeCell ref="E14:F14"/>
    <mergeCell ref="G14:L14"/>
  </mergeCells>
  <pageMargins left="0.19685039370078741" right="0.19685039370078741" top="0.59055118110236227" bottom="0.39370078740157483" header="0" footer="0"/>
  <pageSetup paperSize="9" scale="87" orientation="landscape" blackAndWhite="1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Деф.вед </vt:lpstr>
      <vt:lpstr>Лист1</vt:lpstr>
      <vt:lpstr>'Деф.вед '!Заголовки_для_печати</vt:lpstr>
      <vt:lpstr>'Деф.вед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2024-02-07T03:11:06Z</cp:lastPrinted>
  <dcterms:created xsi:type="dcterms:W3CDTF">2002-02-11T05:58:42Z</dcterms:created>
  <dcterms:modified xsi:type="dcterms:W3CDTF">2024-03-01T06:37:46Z</dcterms:modified>
</cp:coreProperties>
</file>