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РНЦ!$A$1:$R$55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4" i="60" l="1"/>
  <c r="H30" i="60" l="1"/>
  <c r="M37" i="60" l="1"/>
  <c r="L37" i="60"/>
  <c r="L30" i="60" l="1"/>
  <c r="L38" i="60" s="1"/>
  <c r="M30" i="60"/>
  <c r="M38" i="60" s="1"/>
  <c r="K37" i="60" l="1"/>
  <c r="N37" i="60"/>
  <c r="O37" i="60"/>
  <c r="K30" i="60"/>
  <c r="K38" i="60" l="1"/>
  <c r="E30" i="60"/>
  <c r="F30" i="60"/>
  <c r="V36" i="60" l="1"/>
  <c r="V37" i="60" s="1"/>
  <c r="T36" i="60"/>
  <c r="T37" i="60" s="1"/>
  <c r="U37" i="60"/>
  <c r="U30" i="60"/>
  <c r="U38" i="60" l="1"/>
  <c r="Q37" i="60" l="1"/>
  <c r="P37" i="60"/>
  <c r="J37" i="60"/>
  <c r="I37" i="60"/>
  <c r="H37" i="60"/>
  <c r="H38" i="60" s="1"/>
  <c r="G37" i="60"/>
  <c r="F37" i="60"/>
  <c r="E37" i="60"/>
  <c r="D37" i="60"/>
  <c r="V30" i="60" l="1"/>
  <c r="V38" i="60" s="1"/>
  <c r="O30" i="60"/>
  <c r="O38" i="60" s="1"/>
  <c r="N30" i="60"/>
  <c r="N38" i="60" s="1"/>
  <c r="T30" i="60"/>
  <c r="T38" i="60" s="1"/>
  <c r="J30" i="60"/>
  <c r="J38" i="60" s="1"/>
  <c r="I30" i="60"/>
  <c r="I38" i="60" s="1"/>
  <c r="P30" i="60"/>
  <c r="P38" i="60" s="1"/>
  <c r="Q30" i="60"/>
  <c r="Q38" i="60" s="1"/>
  <c r="D30" i="60" l="1"/>
  <c r="D38" i="60" s="1"/>
  <c r="H41" i="60" l="1"/>
  <c r="H42" i="60" s="1"/>
  <c r="H40" i="60"/>
  <c r="F38" i="60"/>
  <c r="H46" i="60" s="1"/>
  <c r="G30" i="60"/>
  <c r="G38" i="60" s="1"/>
  <c r="E38" i="60" l="1"/>
  <c r="H45" i="60" s="1"/>
  <c r="H47" i="60" s="1"/>
  <c r="S30" i="60"/>
  <c r="R30" i="60"/>
  <c r="D47" i="60"/>
  <c r="S37" i="60" l="1"/>
  <c r="S38" i="60" s="1"/>
  <c r="R37" i="60"/>
  <c r="R38" i="60" s="1"/>
  <c r="H44" i="60"/>
</calcChain>
</file>

<file path=xl/sharedStrings.xml><?xml version="1.0" encoding="utf-8"?>
<sst xmlns="http://schemas.openxmlformats.org/spreadsheetml/2006/main" count="89" uniqueCount="83">
  <si>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</si>
  <si>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</si>
  <si>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</si>
  <si>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</si>
  <si>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</si>
  <si>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</si>
  <si>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</si>
  <si>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</si>
  <si>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</si>
  <si>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</si>
  <si>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</si>
  <si>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</si>
  <si>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</si>
  <si>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</si>
  <si>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</si>
  <si>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</si>
  <si>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</si>
  <si>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</si>
  <si>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</si>
  <si>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</si>
  <si>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</si>
  <si>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</si>
  <si>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</si>
  <si>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</si>
  <si>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</si>
  <si>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</si>
  <si>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</si>
  <si>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</si>
  <si>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</si>
  <si>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</si>
  <si>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</si>
  <si>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</si>
  <si>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</si>
  <si>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</si>
  <si>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</si>
  <si>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</si>
  <si>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</si>
  <si>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</si>
  <si>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</si>
  <si>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</si>
  <si>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</si>
  <si>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</si>
  <si>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</si>
  <si>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</si>
  <si>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</si>
  <si>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</si>
  <si>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 xml:space="preserve">Расчет начальной стоимости </t>
  </si>
  <si>
    <t>ОЗП</t>
  </si>
  <si>
    <t>в т.ч. ЗПМ</t>
  </si>
  <si>
    <t>в том числе:</t>
  </si>
  <si>
    <t>"______ " __________________2021г</t>
  </si>
  <si>
    <t>Начальник ОПР ЦОР-ТИ</t>
  </si>
  <si>
    <t>Н.М. Шадрина</t>
  </si>
  <si>
    <t>Инженер ОПР ЦОР-ТИ</t>
  </si>
  <si>
    <t>Г.Г. Бабенко</t>
  </si>
  <si>
    <t>Зимнее удорожание (_8,46%)</t>
  </si>
  <si>
    <t>Непр.  работы и затраты (_1,5%)</t>
  </si>
  <si>
    <t>Заместитель директора филиала- технический директор участка теплоисточники и теплосети ТЭЦ-6                                                                                                ООО "Байкальская энергетическая компания"</t>
  </si>
  <si>
    <t xml:space="preserve"> ________________________ В.М. Линейцев</t>
  </si>
  <si>
    <t>3/2021</t>
  </si>
  <si>
    <t>Составлен в ценах по состоянию на 3кв. 2021г.</t>
  </si>
  <si>
    <t>Индекс-дефлятор на материалы и ЭММ на  2,3,4кв.2022г</t>
  </si>
  <si>
    <t xml:space="preserve"> 1,5%,  2,03%, 2,55%</t>
  </si>
  <si>
    <t>79/22</t>
  </si>
  <si>
    <t>80/22</t>
  </si>
  <si>
    <t>81/22</t>
  </si>
  <si>
    <t>82/22</t>
  </si>
  <si>
    <t>83/22</t>
  </si>
  <si>
    <t>84/22</t>
  </si>
  <si>
    <t>88/22</t>
  </si>
  <si>
    <t>89/22</t>
  </si>
  <si>
    <t>90/22</t>
  </si>
  <si>
    <t>Ремонт бетонной отмостки здания павильона т.А магистральной теплосети от бойлерной установки города №2  до тепловых камер  А,9,16,  инв. № ИЭ14801031104</t>
  </si>
  <si>
    <t>Ремонт помещения персонала здания ОЗК (ЦТП Северного Артека), жр.Северный Артек, инв. № КСУ010005698</t>
  </si>
  <si>
    <t>Ремонт кирпичной кладки стен ЦТП к Ж/Д 2620, инв. № КСУ010005724</t>
  </si>
  <si>
    <t>Ремонт шиферной кровли с заменой на профлист ЦТП-4 Ж/Д 2627, инв. № КСУ010005723</t>
  </si>
  <si>
    <t>Усиление проема ворот ЦТП-4 Ж/Д 2627, инв. № КСУ010005723</t>
  </si>
  <si>
    <t>Ремонт шиферной кровли с заменой на профлист ЦТП-2637, инв. № КСУ010005740</t>
  </si>
  <si>
    <t>Ремонт наружных стен П-2 магистральной т/сети от павильона -1 до павильона -2 (РТС-1),   инв.№ ИЭ14801051112</t>
  </si>
  <si>
    <t>Ремонт конструкций ПНС-5 насосной станции подкачки тепловых сетей (РТС-1) , инв. № ИЭ14800000065</t>
  </si>
  <si>
    <t>Ремонт конструкций  ТП-51 центральный тепловой пункт  (РТС-1), инв. № ИЭ14800000094</t>
  </si>
  <si>
    <t xml:space="preserve">по объекту (работ/услуг): Выполнение работ по  ремонту зданий тепловых пунктов РТС-1 на филиале ТЭЦ-6 ТИиТС в г. Братске </t>
  </si>
  <si>
    <t>Основание: Ведомость объемов работ № 79/22; 80/22; 81/22; 82/22; 83/22; 84/22; 88/22; 89/22; 90/22, утвержденный  Заместителем директора филиала- техническим директором участка теплоисточники и теплосети ТЭЦ-6  ООО "Байкальская энергетическая компания" В.М. Линейцевым от 30.11.2021г.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</si>
</sst>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#,##0\ _₽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3" fontId="28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3" fontId="24" fillId="0" borderId="1" xfId="45" applyNumberFormat="1" applyFont="1" applyFill="1" applyBorder="1" applyAlignment="1">
      <alignment horizontal="center" vertical="center" wrapText="1"/>
    </xf>
    <xf numFmtId="3" fontId="8" fillId="0" borderId="1" xfId="45" applyNumberFormat="1" applyFont="1" applyFill="1" applyBorder="1" applyAlignment="1">
      <alignment horizontal="center" vertical="center" wrapText="1"/>
    </xf>
    <xf numFmtId="3" fontId="24" fillId="2" borderId="1" xfId="45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24" fillId="2" borderId="7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3" fontId="8" fillId="2" borderId="1" xfId="45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8" fillId="2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/>
    </xf>
    <xf numFmtId="10" fontId="8" fillId="2" borderId="2" xfId="0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29" fillId="0" borderId="0" xfId="0" applyNumberFormat="1" applyFont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29" fillId="0" borderId="3" xfId="0" applyNumberFormat="1" applyFont="1" applyBorder="1" applyAlignment="1">
      <alignment horizontal="left" wrapText="1"/>
    </xf>
    <xf numFmtId="0" fontId="8" fillId="2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left" vertical="top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9"/>
  <sheetViews>
    <sheetView tabSelected="1" view="pageBreakPreview" zoomScaleNormal="75" zoomScaleSheetLayoutView="100" zoomScalePageLayoutView="70" workbookViewId="0">
      <selection activeCell="Z6" sqref="Z6"/>
    </sheetView>
  </sheetViews>
  <sheetFormatPr defaultColWidth="9.140625" defaultRowHeight="15" outlineLevelCol="1" x14ac:dyDescent="0.25"/>
  <cols>
    <col min="1" max="1" width="4.28515625" style="3" customWidth="1"/>
    <col min="2" max="2" width="41.285156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3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4"/>
      <c r="B1" s="45"/>
      <c r="C1" s="46"/>
      <c r="F1" s="47"/>
      <c r="M1" s="51" t="s">
        <v>31</v>
      </c>
      <c r="O1" s="52"/>
      <c r="P1" s="52"/>
    </row>
    <row r="2" spans="1:22" s="4" customFormat="1" ht="45.6" customHeight="1" x14ac:dyDescent="0.25">
      <c r="A2" s="44"/>
      <c r="B2" s="45"/>
      <c r="C2" s="46"/>
      <c r="F2" s="47"/>
      <c r="M2" s="95" t="s">
        <v>57</v>
      </c>
      <c r="N2" s="95"/>
      <c r="O2" s="95"/>
      <c r="P2" s="95"/>
      <c r="Q2" s="95"/>
    </row>
    <row r="3" spans="1:22" s="4" customFormat="1" ht="18.75" x14ac:dyDescent="0.25">
      <c r="A3" s="44"/>
      <c r="B3" s="45"/>
      <c r="C3" s="46"/>
      <c r="F3" s="48"/>
      <c r="G3" s="48"/>
      <c r="M3" s="53" t="s">
        <v>58</v>
      </c>
      <c r="O3" s="53"/>
      <c r="P3" s="53"/>
    </row>
    <row r="4" spans="1:22" s="4" customFormat="1" ht="15" customHeight="1" x14ac:dyDescent="0.25">
      <c r="A4" s="44"/>
      <c r="B4" s="45"/>
      <c r="C4" s="46"/>
      <c r="F4" s="48"/>
      <c r="G4" s="48"/>
      <c r="M4" s="51" t="s">
        <v>50</v>
      </c>
      <c r="O4" s="54"/>
      <c r="P4" s="54"/>
    </row>
    <row r="5" spans="1:22" s="4" customFormat="1" ht="15" customHeight="1" x14ac:dyDescent="0.25">
      <c r="A5" s="44"/>
      <c r="B5" s="45"/>
      <c r="C5" s="46"/>
      <c r="F5" s="48"/>
      <c r="G5" s="48"/>
      <c r="M5" s="51"/>
      <c r="O5" s="54"/>
      <c r="P5" s="54"/>
    </row>
    <row r="6" spans="1:22" s="4" customFormat="1" ht="15" customHeight="1" x14ac:dyDescent="0.25">
      <c r="A6" s="44"/>
      <c r="B6" s="45"/>
      <c r="C6" s="46"/>
      <c r="F6" s="48"/>
      <c r="G6" s="48"/>
      <c r="M6" s="51"/>
      <c r="O6" s="54"/>
      <c r="P6" s="54"/>
    </row>
    <row r="7" spans="1:22" s="36" customFormat="1" ht="18" customHeight="1" x14ac:dyDescent="0.25">
      <c r="A7" s="103" t="s">
        <v>46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</row>
    <row r="8" spans="1:22" s="36" customFormat="1" ht="18" customHeight="1" x14ac:dyDescent="0.25">
      <c r="A8" s="104" t="s">
        <v>81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</row>
    <row r="9" spans="1:22" ht="30.75" customHeight="1" x14ac:dyDescent="0.25">
      <c r="A9" s="122" t="s">
        <v>82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</row>
    <row r="10" spans="1:22" ht="13.9" customHeight="1" x14ac:dyDescent="0.25">
      <c r="A10" s="7" t="s">
        <v>4</v>
      </c>
      <c r="B10" s="8"/>
      <c r="C10" s="8"/>
      <c r="D10" s="8"/>
      <c r="E10" s="10"/>
      <c r="F10" s="11"/>
      <c r="G10" s="10"/>
      <c r="H10" s="10"/>
      <c r="I10" s="9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2" s="10" customFormat="1" ht="15" customHeight="1" x14ac:dyDescent="0.2">
      <c r="A11" s="98" t="s">
        <v>22</v>
      </c>
      <c r="B11" s="98"/>
      <c r="C11" s="99" t="s">
        <v>59</v>
      </c>
      <c r="D11" s="99"/>
      <c r="E11" s="86"/>
      <c r="F11" s="87"/>
      <c r="G11" s="86"/>
      <c r="H11" s="86"/>
      <c r="I11" s="12"/>
      <c r="J11" s="12"/>
      <c r="M11" s="64"/>
      <c r="N11" s="63"/>
      <c r="O11" s="63"/>
      <c r="P11" s="65"/>
    </row>
    <row r="12" spans="1:22" s="10" customFormat="1" ht="15.75" customHeight="1" x14ac:dyDescent="0.2">
      <c r="A12" s="98" t="s">
        <v>17</v>
      </c>
      <c r="B12" s="98"/>
      <c r="C12" s="99"/>
      <c r="D12" s="99"/>
      <c r="E12" s="86"/>
      <c r="F12" s="87"/>
      <c r="G12" s="86"/>
      <c r="H12" s="86"/>
      <c r="I12" s="7"/>
      <c r="J12" s="7"/>
      <c r="M12" s="64"/>
      <c r="N12" s="63"/>
      <c r="O12" s="63"/>
      <c r="P12" s="65"/>
    </row>
    <row r="13" spans="1:22" s="10" customFormat="1" ht="19.149999999999999" customHeight="1" x14ac:dyDescent="0.25">
      <c r="A13" s="98" t="s">
        <v>27</v>
      </c>
      <c r="B13" s="98"/>
      <c r="C13" s="119"/>
      <c r="D13" s="119"/>
      <c r="E13" s="86"/>
      <c r="F13" s="87"/>
      <c r="G13" s="86"/>
      <c r="H13" s="88"/>
      <c r="I13" s="7"/>
      <c r="J13" s="7"/>
      <c r="M13" s="64"/>
      <c r="N13" s="63"/>
      <c r="O13" s="63"/>
      <c r="P13" s="65"/>
    </row>
    <row r="14" spans="1:22" s="10" customFormat="1" ht="12.75" customHeight="1" x14ac:dyDescent="0.2">
      <c r="A14" s="102" t="s">
        <v>61</v>
      </c>
      <c r="B14" s="102"/>
      <c r="C14" s="100" t="s">
        <v>62</v>
      </c>
      <c r="D14" s="100"/>
      <c r="E14" s="100"/>
      <c r="F14" s="100"/>
      <c r="G14" s="100"/>
      <c r="H14" s="100"/>
      <c r="I14" s="56"/>
      <c r="J14" s="56"/>
      <c r="K14" s="56"/>
      <c r="L14" s="56"/>
      <c r="M14" s="56"/>
      <c r="N14" s="56"/>
      <c r="O14" s="56"/>
      <c r="P14" s="55"/>
    </row>
    <row r="15" spans="1:22" s="10" customFormat="1" ht="18.600000000000001" customHeight="1" x14ac:dyDescent="0.25">
      <c r="A15" s="101" t="s">
        <v>60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3"/>
      <c r="R15" s="3"/>
      <c r="S15" s="3"/>
      <c r="T15" s="3"/>
      <c r="U15" s="3"/>
    </row>
    <row r="16" spans="1:22" x14ac:dyDescent="0.25">
      <c r="A16" s="96" t="s">
        <v>32</v>
      </c>
      <c r="B16" s="96" t="s">
        <v>0</v>
      </c>
      <c r="C16" s="96" t="s">
        <v>1</v>
      </c>
      <c r="D16" s="96" t="s">
        <v>20</v>
      </c>
      <c r="E16" s="96"/>
      <c r="F16" s="96"/>
      <c r="G16" s="96"/>
      <c r="H16" s="96" t="s">
        <v>37</v>
      </c>
      <c r="I16" s="96"/>
      <c r="J16" s="96"/>
      <c r="K16" s="96"/>
      <c r="L16" s="96"/>
      <c r="M16" s="96"/>
      <c r="N16" s="96"/>
      <c r="O16" s="96"/>
      <c r="P16" s="96"/>
      <c r="Q16" s="96"/>
      <c r="R16" s="96" t="s">
        <v>33</v>
      </c>
      <c r="S16" s="96"/>
      <c r="T16" s="96"/>
      <c r="U16" s="96"/>
      <c r="V16" s="96"/>
    </row>
    <row r="17" spans="1:22" ht="15" customHeight="1" x14ac:dyDescent="0.25">
      <c r="A17" s="96"/>
      <c r="B17" s="96"/>
      <c r="C17" s="96"/>
      <c r="D17" s="96" t="s">
        <v>9</v>
      </c>
      <c r="E17" s="96" t="s">
        <v>16</v>
      </c>
      <c r="F17" s="96"/>
      <c r="G17" s="96"/>
      <c r="H17" s="97" t="s">
        <v>9</v>
      </c>
      <c r="I17" s="96" t="s">
        <v>49</v>
      </c>
      <c r="J17" s="96"/>
      <c r="K17" s="96"/>
      <c r="L17" s="96"/>
      <c r="M17" s="96"/>
      <c r="N17" s="96"/>
      <c r="O17" s="96"/>
      <c r="P17" s="96"/>
      <c r="Q17" s="96"/>
      <c r="R17" s="97" t="s">
        <v>9</v>
      </c>
      <c r="S17" s="96" t="s">
        <v>16</v>
      </c>
      <c r="T17" s="96"/>
      <c r="U17" s="96"/>
      <c r="V17" s="96"/>
    </row>
    <row r="18" spans="1:22" ht="44.25" customHeight="1" x14ac:dyDescent="0.25">
      <c r="A18" s="96"/>
      <c r="B18" s="96"/>
      <c r="C18" s="96"/>
      <c r="D18" s="96"/>
      <c r="E18" s="31" t="s">
        <v>6</v>
      </c>
      <c r="F18" s="31" t="s">
        <v>10</v>
      </c>
      <c r="G18" s="31" t="s">
        <v>23</v>
      </c>
      <c r="H18" s="97"/>
      <c r="I18" s="69" t="s">
        <v>47</v>
      </c>
      <c r="J18" s="66" t="s">
        <v>5</v>
      </c>
      <c r="K18" s="69" t="s">
        <v>48</v>
      </c>
      <c r="L18" s="69" t="s">
        <v>21</v>
      </c>
      <c r="M18" s="89" t="s">
        <v>15</v>
      </c>
      <c r="N18" s="67" t="s">
        <v>7</v>
      </c>
      <c r="O18" s="67" t="s">
        <v>8</v>
      </c>
      <c r="P18" s="67" t="s">
        <v>40</v>
      </c>
      <c r="Q18" s="68" t="s">
        <v>41</v>
      </c>
      <c r="R18" s="97"/>
      <c r="S18" s="40" t="s">
        <v>34</v>
      </c>
      <c r="T18" s="40" t="s">
        <v>21</v>
      </c>
      <c r="U18" s="40" t="s">
        <v>15</v>
      </c>
      <c r="V18" s="32" t="s">
        <v>14</v>
      </c>
    </row>
    <row r="19" spans="1:22" ht="15.75" customHeight="1" x14ac:dyDescent="0.25">
      <c r="A19" s="31">
        <v>1</v>
      </c>
      <c r="B19" s="31">
        <v>2</v>
      </c>
      <c r="C19" s="31">
        <v>3</v>
      </c>
      <c r="D19" s="31">
        <v>4</v>
      </c>
      <c r="E19" s="31">
        <v>5</v>
      </c>
      <c r="F19" s="31">
        <v>6</v>
      </c>
      <c r="G19" s="31">
        <v>7</v>
      </c>
      <c r="H19" s="31">
        <v>4</v>
      </c>
      <c r="I19" s="70">
        <v>5</v>
      </c>
      <c r="J19" s="31">
        <v>6</v>
      </c>
      <c r="K19" s="70">
        <v>7</v>
      </c>
      <c r="L19" s="70">
        <v>8</v>
      </c>
      <c r="M19" s="70">
        <v>9</v>
      </c>
      <c r="N19" s="31">
        <v>10</v>
      </c>
      <c r="O19" s="31">
        <v>11</v>
      </c>
      <c r="P19" s="31">
        <v>12</v>
      </c>
      <c r="Q19" s="31">
        <v>13</v>
      </c>
      <c r="R19" s="40">
        <v>12</v>
      </c>
      <c r="S19" s="40">
        <v>13</v>
      </c>
      <c r="T19" s="40">
        <v>14</v>
      </c>
      <c r="U19" s="40">
        <v>15</v>
      </c>
      <c r="V19" s="40">
        <v>16</v>
      </c>
    </row>
    <row r="20" spans="1:22" s="13" customFormat="1" ht="15" customHeight="1" x14ac:dyDescent="0.25">
      <c r="A20" s="107" t="s">
        <v>24</v>
      </c>
      <c r="B20" s="107"/>
      <c r="C20" s="107"/>
      <c r="D20" s="31"/>
      <c r="E20" s="31"/>
      <c r="F20" s="31"/>
      <c r="G20" s="31"/>
      <c r="H20" s="31"/>
      <c r="I20" s="70"/>
      <c r="J20" s="31"/>
      <c r="K20" s="70"/>
      <c r="L20" s="70"/>
      <c r="M20" s="70"/>
      <c r="N20" s="31"/>
      <c r="O20" s="31"/>
      <c r="P20" s="31"/>
      <c r="Q20" s="31"/>
      <c r="R20" s="40"/>
      <c r="S20" s="40"/>
      <c r="T20" s="40"/>
      <c r="U20" s="40"/>
      <c r="V20" s="40"/>
    </row>
    <row r="21" spans="1:22" s="83" customFormat="1" ht="57" customHeight="1" x14ac:dyDescent="0.25">
      <c r="A21" s="84">
        <v>1</v>
      </c>
      <c r="B21" s="85" t="s">
        <v>72</v>
      </c>
      <c r="C21" s="77" t="s">
        <v>63</v>
      </c>
      <c r="D21" s="79"/>
      <c r="E21" s="79"/>
      <c r="F21" s="80"/>
      <c r="G21" s="79"/>
      <c r="H21" s="78">
        <v>69902</v>
      </c>
      <c r="I21" s="81">
        <v>12246</v>
      </c>
      <c r="J21" s="79">
        <v>5549</v>
      </c>
      <c r="K21" s="81">
        <v>851</v>
      </c>
      <c r="L21" s="78">
        <v>34472</v>
      </c>
      <c r="M21" s="81">
        <v>0</v>
      </c>
      <c r="N21" s="79">
        <v>12060</v>
      </c>
      <c r="O21" s="79">
        <v>5393</v>
      </c>
      <c r="P21" s="79">
        <v>40</v>
      </c>
      <c r="Q21" s="79">
        <v>2</v>
      </c>
      <c r="R21" s="82"/>
      <c r="S21" s="82"/>
      <c r="T21" s="82"/>
      <c r="U21" s="82"/>
      <c r="V21" s="82"/>
    </row>
    <row r="22" spans="1:22" s="94" customFormat="1" ht="45.75" customHeight="1" x14ac:dyDescent="0.25">
      <c r="A22" s="90">
        <v>2</v>
      </c>
      <c r="B22" s="91" t="s">
        <v>73</v>
      </c>
      <c r="C22" s="77" t="s">
        <v>64</v>
      </c>
      <c r="D22" s="81"/>
      <c r="E22" s="81"/>
      <c r="F22" s="92"/>
      <c r="G22" s="81"/>
      <c r="H22" s="78">
        <v>274619</v>
      </c>
      <c r="I22" s="81">
        <v>58536</v>
      </c>
      <c r="J22" s="81">
        <v>10452</v>
      </c>
      <c r="K22" s="81">
        <v>3519</v>
      </c>
      <c r="L22" s="78">
        <v>114035</v>
      </c>
      <c r="M22" s="81">
        <v>0</v>
      </c>
      <c r="N22" s="81">
        <v>59078</v>
      </c>
      <c r="O22" s="81">
        <v>31979</v>
      </c>
      <c r="P22" s="81">
        <v>186</v>
      </c>
      <c r="Q22" s="81">
        <v>8</v>
      </c>
      <c r="R22" s="93"/>
      <c r="S22" s="93"/>
      <c r="T22" s="93"/>
      <c r="U22" s="93"/>
      <c r="V22" s="93"/>
    </row>
    <row r="23" spans="1:22" s="83" customFormat="1" ht="44.25" customHeight="1" x14ac:dyDescent="0.25">
      <c r="A23" s="84">
        <v>3</v>
      </c>
      <c r="B23" s="85" t="s">
        <v>74</v>
      </c>
      <c r="C23" s="77" t="s">
        <v>65</v>
      </c>
      <c r="D23" s="79"/>
      <c r="E23" s="79"/>
      <c r="F23" s="80"/>
      <c r="G23" s="79"/>
      <c r="H23" s="78">
        <v>47278</v>
      </c>
      <c r="I23" s="81">
        <v>8647</v>
      </c>
      <c r="J23" s="79">
        <v>398</v>
      </c>
      <c r="K23" s="81">
        <v>11</v>
      </c>
      <c r="L23" s="78">
        <v>24532</v>
      </c>
      <c r="M23" s="81">
        <v>0</v>
      </c>
      <c r="N23" s="79">
        <v>8408</v>
      </c>
      <c r="O23" s="79">
        <v>4605</v>
      </c>
      <c r="P23" s="79">
        <v>28</v>
      </c>
      <c r="Q23" s="79">
        <v>0</v>
      </c>
      <c r="R23" s="82"/>
      <c r="S23" s="82"/>
      <c r="T23" s="82"/>
      <c r="U23" s="82"/>
      <c r="V23" s="82"/>
    </row>
    <row r="24" spans="1:22" s="83" customFormat="1" ht="33" customHeight="1" x14ac:dyDescent="0.25">
      <c r="A24" s="84">
        <v>4</v>
      </c>
      <c r="B24" s="91" t="s">
        <v>75</v>
      </c>
      <c r="C24" s="77" t="s">
        <v>66</v>
      </c>
      <c r="D24" s="79"/>
      <c r="E24" s="79"/>
      <c r="F24" s="80"/>
      <c r="G24" s="79"/>
      <c r="H24" s="78">
        <v>325251</v>
      </c>
      <c r="I24" s="81">
        <v>42115</v>
      </c>
      <c r="J24" s="79">
        <v>9272</v>
      </c>
      <c r="K24" s="81">
        <v>2730</v>
      </c>
      <c r="L24" s="78">
        <v>206677</v>
      </c>
      <c r="M24" s="81">
        <v>0</v>
      </c>
      <c r="N24" s="79">
        <v>44300</v>
      </c>
      <c r="O24" s="79">
        <v>20810</v>
      </c>
      <c r="P24" s="79">
        <v>131</v>
      </c>
      <c r="Q24" s="79">
        <v>1</v>
      </c>
      <c r="R24" s="82"/>
      <c r="S24" s="82"/>
      <c r="T24" s="82"/>
      <c r="U24" s="82"/>
      <c r="V24" s="82"/>
    </row>
    <row r="25" spans="1:22" s="83" customFormat="1" ht="35.25" customHeight="1" x14ac:dyDescent="0.25">
      <c r="A25" s="84">
        <v>5</v>
      </c>
      <c r="B25" s="85" t="s">
        <v>76</v>
      </c>
      <c r="C25" s="77" t="s">
        <v>67</v>
      </c>
      <c r="D25" s="79"/>
      <c r="E25" s="79"/>
      <c r="F25" s="80"/>
      <c r="G25" s="79"/>
      <c r="H25" s="78">
        <v>100230</v>
      </c>
      <c r="I25" s="81">
        <v>20155</v>
      </c>
      <c r="J25" s="79">
        <v>519</v>
      </c>
      <c r="K25" s="81">
        <v>138</v>
      </c>
      <c r="L25" s="78">
        <v>45342</v>
      </c>
      <c r="M25" s="81">
        <v>0</v>
      </c>
      <c r="N25" s="79">
        <v>20955</v>
      </c>
      <c r="O25" s="79">
        <v>11916</v>
      </c>
      <c r="P25" s="79">
        <v>66</v>
      </c>
      <c r="Q25" s="79">
        <v>0</v>
      </c>
      <c r="R25" s="82"/>
      <c r="S25" s="82"/>
      <c r="T25" s="82"/>
      <c r="U25" s="82"/>
      <c r="V25" s="82"/>
    </row>
    <row r="26" spans="1:22" s="83" customFormat="1" ht="39.75" customHeight="1" x14ac:dyDescent="0.25">
      <c r="A26" s="84">
        <v>6</v>
      </c>
      <c r="B26" s="85" t="s">
        <v>77</v>
      </c>
      <c r="C26" s="77" t="s">
        <v>68</v>
      </c>
      <c r="D26" s="79"/>
      <c r="E26" s="79"/>
      <c r="F26" s="80"/>
      <c r="G26" s="79"/>
      <c r="H26" s="78">
        <v>426661</v>
      </c>
      <c r="I26" s="81">
        <v>64591</v>
      </c>
      <c r="J26" s="79">
        <v>25568</v>
      </c>
      <c r="K26" s="81">
        <v>8442</v>
      </c>
      <c r="L26" s="78">
        <v>239267</v>
      </c>
      <c r="M26" s="81">
        <v>0</v>
      </c>
      <c r="N26" s="79">
        <v>68012</v>
      </c>
      <c r="O26" s="79">
        <v>31360</v>
      </c>
      <c r="P26" s="79">
        <v>188</v>
      </c>
      <c r="Q26" s="79">
        <v>3</v>
      </c>
      <c r="R26" s="82"/>
      <c r="S26" s="82"/>
      <c r="T26" s="82"/>
      <c r="U26" s="82"/>
      <c r="V26" s="82"/>
    </row>
    <row r="27" spans="1:22" s="83" customFormat="1" ht="45" customHeight="1" x14ac:dyDescent="0.25">
      <c r="A27" s="84">
        <v>7</v>
      </c>
      <c r="B27" s="85" t="s">
        <v>78</v>
      </c>
      <c r="C27" s="77" t="s">
        <v>69</v>
      </c>
      <c r="D27" s="79"/>
      <c r="E27" s="79"/>
      <c r="F27" s="80"/>
      <c r="G27" s="79"/>
      <c r="H27" s="78">
        <v>182993</v>
      </c>
      <c r="I27" s="81">
        <v>27547</v>
      </c>
      <c r="J27" s="79">
        <v>1568</v>
      </c>
      <c r="K27" s="81">
        <v>308</v>
      </c>
      <c r="L27" s="78">
        <v>109200</v>
      </c>
      <c r="M27" s="81"/>
      <c r="N27" s="79">
        <v>27710</v>
      </c>
      <c r="O27" s="79">
        <v>14572</v>
      </c>
      <c r="P27" s="79">
        <v>89</v>
      </c>
      <c r="Q27" s="79">
        <v>1</v>
      </c>
      <c r="R27" s="82"/>
      <c r="S27" s="82"/>
      <c r="T27" s="82"/>
      <c r="U27" s="82"/>
      <c r="V27" s="82"/>
    </row>
    <row r="28" spans="1:22" s="83" customFormat="1" ht="44.25" customHeight="1" x14ac:dyDescent="0.25">
      <c r="A28" s="84">
        <v>8</v>
      </c>
      <c r="B28" s="85" t="s">
        <v>79</v>
      </c>
      <c r="C28" s="77" t="s">
        <v>70</v>
      </c>
      <c r="D28" s="79"/>
      <c r="E28" s="79"/>
      <c r="F28" s="80"/>
      <c r="G28" s="79"/>
      <c r="H28" s="78">
        <v>304469</v>
      </c>
      <c r="I28" s="81">
        <v>90911</v>
      </c>
      <c r="J28" s="79">
        <v>465</v>
      </c>
      <c r="K28" s="81">
        <v>114</v>
      </c>
      <c r="L28" s="78">
        <v>81028</v>
      </c>
      <c r="M28" s="81"/>
      <c r="N28" s="79">
        <v>85444</v>
      </c>
      <c r="O28" s="79">
        <v>42235</v>
      </c>
      <c r="P28" s="79">
        <v>300</v>
      </c>
      <c r="Q28" s="79">
        <v>0</v>
      </c>
      <c r="R28" s="82"/>
      <c r="S28" s="82"/>
      <c r="T28" s="82"/>
      <c r="U28" s="82"/>
      <c r="V28" s="82"/>
    </row>
    <row r="29" spans="1:22" s="83" customFormat="1" ht="39" customHeight="1" x14ac:dyDescent="0.25">
      <c r="A29" s="84">
        <v>9</v>
      </c>
      <c r="B29" s="85" t="s">
        <v>80</v>
      </c>
      <c r="C29" s="77" t="s">
        <v>71</v>
      </c>
      <c r="D29" s="79"/>
      <c r="E29" s="79"/>
      <c r="F29" s="80"/>
      <c r="G29" s="79"/>
      <c r="H29" s="78">
        <v>82420</v>
      </c>
      <c r="I29" s="81">
        <v>11970</v>
      </c>
      <c r="J29" s="79">
        <v>1162</v>
      </c>
      <c r="K29" s="81">
        <v>35</v>
      </c>
      <c r="L29" s="78">
        <v>51145</v>
      </c>
      <c r="M29" s="81">
        <v>0</v>
      </c>
      <c r="N29" s="79">
        <v>11117</v>
      </c>
      <c r="O29" s="79">
        <v>5843</v>
      </c>
      <c r="P29" s="79">
        <v>39</v>
      </c>
      <c r="Q29" s="79">
        <v>0</v>
      </c>
      <c r="R29" s="82"/>
      <c r="S29" s="82"/>
      <c r="T29" s="82"/>
      <c r="U29" s="82"/>
      <c r="V29" s="82"/>
    </row>
    <row r="30" spans="1:22" s="13" customFormat="1" x14ac:dyDescent="0.25">
      <c r="A30" s="108" t="s">
        <v>26</v>
      </c>
      <c r="B30" s="108"/>
      <c r="C30" s="108"/>
      <c r="D30" s="33">
        <f t="shared" ref="D30:V30" si="0">SUM(D21:D29)</f>
        <v>0</v>
      </c>
      <c r="E30" s="33">
        <f t="shared" si="0"/>
        <v>0</v>
      </c>
      <c r="F30" s="33">
        <f t="shared" si="0"/>
        <v>0</v>
      </c>
      <c r="G30" s="33">
        <f t="shared" si="0"/>
        <v>0</v>
      </c>
      <c r="H30" s="33">
        <f t="shared" si="0"/>
        <v>1813823</v>
      </c>
      <c r="I30" s="72">
        <f t="shared" si="0"/>
        <v>336718</v>
      </c>
      <c r="J30" s="33">
        <f t="shared" si="0"/>
        <v>54953</v>
      </c>
      <c r="K30" s="72">
        <f t="shared" si="0"/>
        <v>16148</v>
      </c>
      <c r="L30" s="72">
        <f t="shared" si="0"/>
        <v>905698</v>
      </c>
      <c r="M30" s="72">
        <f t="shared" si="0"/>
        <v>0</v>
      </c>
      <c r="N30" s="33">
        <f t="shared" si="0"/>
        <v>337084</v>
      </c>
      <c r="O30" s="33">
        <f t="shared" si="0"/>
        <v>168713</v>
      </c>
      <c r="P30" s="33">
        <f t="shared" si="0"/>
        <v>1067</v>
      </c>
      <c r="Q30" s="33">
        <f t="shared" si="0"/>
        <v>15</v>
      </c>
      <c r="R30" s="41">
        <f t="shared" si="0"/>
        <v>0</v>
      </c>
      <c r="S30" s="41">
        <f t="shared" si="0"/>
        <v>0</v>
      </c>
      <c r="T30" s="41">
        <f t="shared" si="0"/>
        <v>0</v>
      </c>
      <c r="U30" s="41">
        <f t="shared" si="0"/>
        <v>0</v>
      </c>
      <c r="V30" s="41">
        <f t="shared" si="0"/>
        <v>0</v>
      </c>
    </row>
    <row r="31" spans="1:22" s="13" customFormat="1" x14ac:dyDescent="0.25">
      <c r="A31" s="109" t="s">
        <v>39</v>
      </c>
      <c r="B31" s="110"/>
      <c r="C31" s="111"/>
      <c r="D31" s="33"/>
      <c r="E31" s="33"/>
      <c r="F31" s="33"/>
      <c r="G31" s="33"/>
      <c r="H31" s="33"/>
      <c r="I31" s="72"/>
      <c r="J31" s="33"/>
      <c r="K31" s="72"/>
      <c r="L31" s="72"/>
      <c r="M31" s="72"/>
      <c r="N31" s="33"/>
      <c r="O31" s="33"/>
      <c r="P31" s="33"/>
      <c r="Q31" s="33"/>
      <c r="R31" s="57"/>
      <c r="S31" s="57"/>
      <c r="T31" s="57"/>
      <c r="U31" s="57"/>
      <c r="V31" s="57"/>
    </row>
    <row r="32" spans="1:22" s="13" customFormat="1" x14ac:dyDescent="0.25">
      <c r="A32" s="112" t="s">
        <v>45</v>
      </c>
      <c r="B32" s="113"/>
      <c r="C32" s="114"/>
      <c r="D32" s="33"/>
      <c r="E32" s="33"/>
      <c r="F32" s="33"/>
      <c r="G32" s="33"/>
      <c r="H32" s="33"/>
      <c r="I32" s="72"/>
      <c r="J32" s="33"/>
      <c r="K32" s="72"/>
      <c r="L32" s="72"/>
      <c r="M32" s="72"/>
      <c r="N32" s="33"/>
      <c r="O32" s="33"/>
      <c r="P32" s="33"/>
      <c r="Q32" s="33"/>
      <c r="R32" s="57"/>
      <c r="S32" s="57"/>
      <c r="T32" s="57"/>
      <c r="U32" s="57"/>
      <c r="V32" s="57"/>
    </row>
    <row r="33" spans="1:22" s="13" customFormat="1" x14ac:dyDescent="0.25">
      <c r="A33" s="112" t="s">
        <v>55</v>
      </c>
      <c r="B33" s="113"/>
      <c r="C33" s="114"/>
      <c r="D33" s="33"/>
      <c r="E33" s="33"/>
      <c r="F33" s="33"/>
      <c r="G33" s="33"/>
      <c r="H33" s="33"/>
      <c r="I33" s="72"/>
      <c r="J33" s="33"/>
      <c r="K33" s="72"/>
      <c r="L33" s="72"/>
      <c r="M33" s="72"/>
      <c r="N33" s="33"/>
      <c r="O33" s="33"/>
      <c r="P33" s="33"/>
      <c r="Q33" s="33"/>
      <c r="R33" s="57"/>
      <c r="S33" s="57"/>
      <c r="T33" s="57"/>
      <c r="U33" s="57"/>
      <c r="V33" s="57"/>
    </row>
    <row r="34" spans="1:22" s="13" customFormat="1" x14ac:dyDescent="0.25">
      <c r="A34" s="112" t="s">
        <v>56</v>
      </c>
      <c r="B34" s="113"/>
      <c r="C34" s="114"/>
      <c r="D34" s="33"/>
      <c r="E34" s="33"/>
      <c r="F34" s="33"/>
      <c r="G34" s="33"/>
      <c r="H34" s="72">
        <f>1033+4058+699+4807+1481+6305+2704+4500+1218</f>
        <v>26805</v>
      </c>
      <c r="I34" s="72"/>
      <c r="J34" s="33"/>
      <c r="K34" s="72"/>
      <c r="L34" s="72"/>
      <c r="M34" s="72"/>
      <c r="N34" s="33"/>
      <c r="O34" s="33"/>
      <c r="P34" s="33"/>
      <c r="Q34" s="33"/>
      <c r="R34" s="57"/>
      <c r="S34" s="57"/>
      <c r="T34" s="57"/>
      <c r="U34" s="57"/>
      <c r="V34" s="57"/>
    </row>
    <row r="35" spans="1:22" s="13" customFormat="1" x14ac:dyDescent="0.25">
      <c r="A35" s="107" t="s">
        <v>29</v>
      </c>
      <c r="B35" s="107"/>
      <c r="C35" s="107"/>
      <c r="D35" s="15"/>
      <c r="E35" s="15"/>
      <c r="F35" s="15"/>
      <c r="G35" s="15"/>
      <c r="H35" s="15"/>
      <c r="I35" s="71"/>
      <c r="J35" s="15"/>
      <c r="K35" s="71"/>
      <c r="L35" s="71"/>
      <c r="M35" s="71"/>
      <c r="N35" s="15"/>
      <c r="O35" s="15"/>
      <c r="P35" s="15"/>
      <c r="Q35" s="15"/>
    </row>
    <row r="36" spans="1:22" s="13" customFormat="1" ht="20.25" customHeight="1" x14ac:dyDescent="0.25">
      <c r="A36" s="23"/>
      <c r="B36" s="28"/>
      <c r="C36" s="29"/>
      <c r="D36" s="15"/>
      <c r="E36" s="15"/>
      <c r="F36" s="16"/>
      <c r="G36" s="15"/>
      <c r="H36" s="22"/>
      <c r="I36" s="71"/>
      <c r="J36" s="15"/>
      <c r="K36" s="71"/>
      <c r="L36" s="71"/>
      <c r="M36" s="71"/>
      <c r="N36" s="15"/>
      <c r="O36" s="15"/>
      <c r="P36" s="15"/>
      <c r="Q36" s="15"/>
      <c r="R36" s="22"/>
      <c r="S36" s="22"/>
      <c r="T36" s="22" t="e">
        <f>#REF!*H39</f>
        <v>#REF!</v>
      </c>
      <c r="U36" s="22"/>
      <c r="V36" s="22" t="e">
        <f>#REF!*H39</f>
        <v>#REF!</v>
      </c>
    </row>
    <row r="37" spans="1:22" s="13" customFormat="1" x14ac:dyDescent="0.25">
      <c r="A37" s="108" t="s">
        <v>30</v>
      </c>
      <c r="B37" s="108"/>
      <c r="C37" s="108"/>
      <c r="D37" s="33">
        <f t="shared" ref="D37:V37" si="1">SUM(D36:D36)</f>
        <v>0</v>
      </c>
      <c r="E37" s="33">
        <f t="shared" si="1"/>
        <v>0</v>
      </c>
      <c r="F37" s="33">
        <f t="shared" si="1"/>
        <v>0</v>
      </c>
      <c r="G37" s="33">
        <f t="shared" si="1"/>
        <v>0</v>
      </c>
      <c r="H37" s="33">
        <f t="shared" si="1"/>
        <v>0</v>
      </c>
      <c r="I37" s="72">
        <f t="shared" si="1"/>
        <v>0</v>
      </c>
      <c r="J37" s="33">
        <f t="shared" si="1"/>
        <v>0</v>
      </c>
      <c r="K37" s="72">
        <f t="shared" si="1"/>
        <v>0</v>
      </c>
      <c r="L37" s="72">
        <f t="shared" si="1"/>
        <v>0</v>
      </c>
      <c r="M37" s="72">
        <f t="shared" si="1"/>
        <v>0</v>
      </c>
      <c r="N37" s="33">
        <f t="shared" si="1"/>
        <v>0</v>
      </c>
      <c r="O37" s="33">
        <f t="shared" si="1"/>
        <v>0</v>
      </c>
      <c r="P37" s="33">
        <f t="shared" si="1"/>
        <v>0</v>
      </c>
      <c r="Q37" s="33">
        <f t="shared" si="1"/>
        <v>0</v>
      </c>
      <c r="R37" s="33">
        <f t="shared" si="1"/>
        <v>0</v>
      </c>
      <c r="S37" s="33">
        <f t="shared" si="1"/>
        <v>0</v>
      </c>
      <c r="T37" s="33" t="e">
        <f t="shared" si="1"/>
        <v>#REF!</v>
      </c>
      <c r="U37" s="33">
        <f t="shared" si="1"/>
        <v>0</v>
      </c>
      <c r="V37" s="33" t="e">
        <f t="shared" si="1"/>
        <v>#REF!</v>
      </c>
    </row>
    <row r="38" spans="1:22" s="13" customFormat="1" x14ac:dyDescent="0.25">
      <c r="A38" s="121" t="s">
        <v>18</v>
      </c>
      <c r="B38" s="121"/>
      <c r="C38" s="121"/>
      <c r="D38" s="30">
        <f t="shared" ref="D38:V38" si="2">D30+D37</f>
        <v>0</v>
      </c>
      <c r="E38" s="30">
        <f t="shared" si="2"/>
        <v>0</v>
      </c>
      <c r="F38" s="30">
        <f t="shared" si="2"/>
        <v>0</v>
      </c>
      <c r="G38" s="30">
        <f t="shared" si="2"/>
        <v>0</v>
      </c>
      <c r="H38" s="30">
        <f t="shared" si="2"/>
        <v>1813823</v>
      </c>
      <c r="I38" s="73">
        <f t="shared" si="2"/>
        <v>336718</v>
      </c>
      <c r="J38" s="30">
        <f t="shared" si="2"/>
        <v>54953</v>
      </c>
      <c r="K38" s="73">
        <f t="shared" si="2"/>
        <v>16148</v>
      </c>
      <c r="L38" s="73">
        <f t="shared" si="2"/>
        <v>905698</v>
      </c>
      <c r="M38" s="73">
        <f t="shared" si="2"/>
        <v>0</v>
      </c>
      <c r="N38" s="30">
        <f t="shared" si="2"/>
        <v>337084</v>
      </c>
      <c r="O38" s="30">
        <f t="shared" si="2"/>
        <v>168713</v>
      </c>
      <c r="P38" s="30">
        <f t="shared" si="2"/>
        <v>1067</v>
      </c>
      <c r="Q38" s="30">
        <f t="shared" si="2"/>
        <v>15</v>
      </c>
      <c r="R38" s="30">
        <f t="shared" si="2"/>
        <v>0</v>
      </c>
      <c r="S38" s="30">
        <f t="shared" si="2"/>
        <v>0</v>
      </c>
      <c r="T38" s="30" t="e">
        <f t="shared" si="2"/>
        <v>#REF!</v>
      </c>
      <c r="U38" s="30">
        <f t="shared" si="2"/>
        <v>0</v>
      </c>
      <c r="V38" s="30" t="e">
        <f t="shared" si="2"/>
        <v>#REF!</v>
      </c>
    </row>
    <row r="39" spans="1:22" s="13" customFormat="1" ht="15" hidden="1" customHeight="1" x14ac:dyDescent="0.25">
      <c r="A39" s="106" t="s">
        <v>35</v>
      </c>
      <c r="B39" s="106"/>
      <c r="C39" s="106"/>
      <c r="D39" s="30"/>
      <c r="E39" s="30"/>
      <c r="F39" s="30"/>
      <c r="G39" s="30"/>
      <c r="H39" s="43"/>
      <c r="I39" s="73"/>
      <c r="J39" s="30"/>
      <c r="K39" s="73"/>
      <c r="L39" s="73"/>
      <c r="M39" s="73"/>
      <c r="N39" s="30"/>
      <c r="O39" s="30"/>
      <c r="P39" s="30"/>
      <c r="Q39" s="30"/>
      <c r="R39" s="23"/>
      <c r="S39" s="23"/>
      <c r="T39" s="23"/>
      <c r="U39" s="23"/>
      <c r="V39" s="23"/>
    </row>
    <row r="40" spans="1:22" s="13" customFormat="1" hidden="1" x14ac:dyDescent="0.25">
      <c r="A40" s="97" t="s">
        <v>36</v>
      </c>
      <c r="B40" s="97"/>
      <c r="C40" s="97"/>
      <c r="D40" s="30"/>
      <c r="E40" s="30"/>
      <c r="F40" s="30"/>
      <c r="G40" s="30"/>
      <c r="H40" s="30">
        <f>H38*H39</f>
        <v>0</v>
      </c>
      <c r="I40" s="73"/>
      <c r="J40" s="30"/>
      <c r="K40" s="73"/>
      <c r="L40" s="73"/>
      <c r="M40" s="73"/>
      <c r="N40" s="30"/>
      <c r="O40" s="30"/>
      <c r="P40" s="30"/>
      <c r="Q40" s="30"/>
      <c r="R40" s="23"/>
      <c r="S40" s="23"/>
      <c r="T40" s="23"/>
      <c r="U40" s="23"/>
      <c r="V40" s="23"/>
    </row>
    <row r="41" spans="1:22" s="13" customFormat="1" x14ac:dyDescent="0.25">
      <c r="A41" s="23"/>
      <c r="B41" s="23" t="s">
        <v>2</v>
      </c>
      <c r="C41" s="22"/>
      <c r="D41" s="22"/>
      <c r="E41" s="15"/>
      <c r="F41" s="24"/>
      <c r="G41" s="15"/>
      <c r="H41" s="25">
        <f>H38*20%</f>
        <v>362764.6</v>
      </c>
      <c r="I41" s="71"/>
      <c r="J41" s="15"/>
      <c r="K41" s="71"/>
      <c r="L41" s="71"/>
      <c r="M41" s="71"/>
      <c r="N41" s="15"/>
      <c r="O41" s="15"/>
      <c r="P41" s="15"/>
      <c r="Q41" s="15"/>
      <c r="R41" s="23"/>
      <c r="S41" s="23"/>
      <c r="T41" s="23"/>
      <c r="U41" s="23"/>
      <c r="V41" s="23"/>
    </row>
    <row r="42" spans="1:22" s="13" customFormat="1" x14ac:dyDescent="0.25">
      <c r="A42" s="23"/>
      <c r="B42" s="23" t="s">
        <v>3</v>
      </c>
      <c r="C42" s="22"/>
      <c r="D42" s="22"/>
      <c r="E42" s="15"/>
      <c r="F42" s="24"/>
      <c r="G42" s="15"/>
      <c r="H42" s="25">
        <f>H38+H41</f>
        <v>2176587.6</v>
      </c>
      <c r="I42" s="71"/>
      <c r="J42" s="15"/>
      <c r="K42" s="71"/>
      <c r="L42" s="71"/>
      <c r="M42" s="71"/>
      <c r="N42" s="15"/>
      <c r="O42" s="15"/>
      <c r="P42" s="15"/>
      <c r="Q42" s="15"/>
      <c r="R42" s="23"/>
      <c r="S42" s="23"/>
      <c r="T42" s="23"/>
      <c r="U42" s="23"/>
      <c r="V42" s="23"/>
    </row>
    <row r="43" spans="1:22" hidden="1" x14ac:dyDescent="0.25">
      <c r="A43" s="105" t="s">
        <v>19</v>
      </c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23"/>
      <c r="S43" s="23"/>
      <c r="T43" s="23"/>
      <c r="U43" s="23"/>
      <c r="V43" s="23"/>
    </row>
    <row r="44" spans="1:22" ht="15" hidden="1" customHeight="1" x14ac:dyDescent="0.25">
      <c r="A44" s="50" t="s">
        <v>11</v>
      </c>
      <c r="B44" s="106" t="s">
        <v>12</v>
      </c>
      <c r="C44" s="106"/>
      <c r="D44" s="26"/>
      <c r="E44" s="21"/>
      <c r="F44" s="27"/>
      <c r="G44" s="21"/>
      <c r="H44" s="20" t="e">
        <f>#REF!</f>
        <v>#REF!</v>
      </c>
      <c r="I44" s="21"/>
      <c r="J44" s="21"/>
      <c r="K44" s="21"/>
      <c r="L44" s="21"/>
      <c r="M44" s="21"/>
      <c r="N44" s="21"/>
      <c r="O44" s="21"/>
      <c r="P44" s="21"/>
      <c r="Q44" s="21"/>
      <c r="R44" s="23"/>
      <c r="S44" s="23"/>
      <c r="T44" s="23"/>
      <c r="U44" s="23"/>
      <c r="V44" s="23"/>
    </row>
    <row r="45" spans="1:22" ht="13.5" hidden="1" customHeight="1" x14ac:dyDescent="0.25">
      <c r="A45" s="120" t="s">
        <v>6</v>
      </c>
      <c r="B45" s="120"/>
      <c r="C45" s="120"/>
      <c r="D45" s="120"/>
      <c r="E45" s="120"/>
      <c r="F45" s="120"/>
      <c r="G45" s="19"/>
      <c r="H45" s="20">
        <f>E38*6.21+16</f>
        <v>16</v>
      </c>
      <c r="I45" s="21"/>
      <c r="J45" s="21"/>
      <c r="K45" s="21"/>
      <c r="L45" s="21"/>
      <c r="M45" s="21"/>
      <c r="N45" s="21"/>
      <c r="O45" s="21"/>
      <c r="P45" s="21"/>
      <c r="Q45" s="21"/>
      <c r="R45" s="23"/>
      <c r="S45" s="23"/>
      <c r="T45" s="23"/>
      <c r="U45" s="23"/>
      <c r="V45" s="23"/>
    </row>
    <row r="46" spans="1:22" ht="13.5" hidden="1" customHeight="1" x14ac:dyDescent="0.25">
      <c r="A46" s="120" t="s">
        <v>13</v>
      </c>
      <c r="B46" s="120"/>
      <c r="C46" s="120"/>
      <c r="D46" s="120"/>
      <c r="E46" s="120"/>
      <c r="F46" s="120"/>
      <c r="G46" s="19"/>
      <c r="H46" s="20">
        <f>F38*5.19+1</f>
        <v>1</v>
      </c>
      <c r="I46" s="21"/>
      <c r="J46" s="21"/>
      <c r="K46" s="21"/>
      <c r="L46" s="21"/>
      <c r="M46" s="21"/>
      <c r="N46" s="21"/>
      <c r="O46" s="21"/>
      <c r="P46" s="21"/>
      <c r="Q46" s="21"/>
      <c r="R46" s="23"/>
      <c r="S46" s="23"/>
      <c r="T46" s="23"/>
      <c r="U46" s="23"/>
      <c r="V46" s="23"/>
    </row>
    <row r="47" spans="1:22" ht="15.75" hidden="1" customHeight="1" x14ac:dyDescent="0.25">
      <c r="A47" s="23"/>
      <c r="B47" s="26" t="s">
        <v>38</v>
      </c>
      <c r="C47" s="34"/>
      <c r="D47" s="34">
        <f>D38</f>
        <v>0</v>
      </c>
      <c r="E47" s="34"/>
      <c r="F47" s="35"/>
      <c r="G47" s="34"/>
      <c r="H47" s="34">
        <f>H38+H45+H46</f>
        <v>1813840</v>
      </c>
      <c r="I47" s="34"/>
      <c r="J47" s="34"/>
      <c r="K47" s="34"/>
      <c r="L47" s="34"/>
      <c r="M47" s="34"/>
      <c r="N47" s="34"/>
      <c r="O47" s="34"/>
      <c r="P47" s="34"/>
      <c r="Q47" s="34"/>
      <c r="R47" s="42"/>
      <c r="S47" s="42"/>
      <c r="T47" s="42"/>
      <c r="U47" s="42"/>
      <c r="V47" s="42"/>
    </row>
    <row r="48" spans="1:22" s="10" customFormat="1" x14ac:dyDescent="0.25">
      <c r="A48" s="116" t="s">
        <v>42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3"/>
      <c r="R48" s="3"/>
      <c r="S48" s="3"/>
      <c r="T48" s="3"/>
      <c r="U48" s="3"/>
    </row>
    <row r="49" spans="1:21" s="10" customFormat="1" x14ac:dyDescent="0.25">
      <c r="A49" s="75"/>
      <c r="B49" s="59" t="s">
        <v>43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3"/>
      <c r="R49" s="3"/>
      <c r="S49" s="3"/>
      <c r="T49" s="3"/>
      <c r="U49" s="3"/>
    </row>
    <row r="50" spans="1:21" ht="15.75" x14ac:dyDescent="0.25">
      <c r="A50" s="6"/>
      <c r="B50" s="58" t="s">
        <v>44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</row>
    <row r="51" spans="1:21" ht="15.75" x14ac:dyDescent="0.25">
      <c r="A51" s="6"/>
      <c r="B51" s="58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</row>
    <row r="52" spans="1:21" ht="15.75" x14ac:dyDescent="0.25">
      <c r="A52" s="6"/>
      <c r="B52" s="58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</row>
    <row r="53" spans="1:21" s="36" customFormat="1" ht="16.149999999999999" customHeight="1" x14ac:dyDescent="0.25">
      <c r="B53" s="17" t="s">
        <v>51</v>
      </c>
      <c r="C53" s="37"/>
      <c r="D53" s="74"/>
      <c r="E53" s="37"/>
      <c r="F53" s="118" t="s">
        <v>25</v>
      </c>
      <c r="G53" s="118"/>
      <c r="H53" s="61"/>
      <c r="I53" s="115" t="s">
        <v>52</v>
      </c>
      <c r="J53" s="115"/>
      <c r="K53" s="18"/>
      <c r="L53" s="18"/>
      <c r="M53" s="18"/>
      <c r="N53" s="18"/>
      <c r="O53" s="18"/>
      <c r="P53" s="18"/>
      <c r="Q53" s="3"/>
      <c r="R53" s="3"/>
      <c r="S53" s="3"/>
      <c r="T53" s="3"/>
      <c r="U53" s="3"/>
    </row>
    <row r="54" spans="1:21" s="36" customFormat="1" ht="16.5" customHeight="1" x14ac:dyDescent="0.25">
      <c r="B54" s="17"/>
      <c r="C54" s="18"/>
      <c r="D54" s="18"/>
      <c r="E54" s="60"/>
      <c r="F54" s="18"/>
      <c r="G54" s="39"/>
      <c r="H54" s="38"/>
      <c r="I54" s="18"/>
      <c r="J54" s="18"/>
      <c r="K54" s="18"/>
      <c r="L54" s="18"/>
      <c r="M54" s="18"/>
      <c r="N54" s="18"/>
      <c r="O54" s="18"/>
      <c r="P54" s="18"/>
      <c r="Q54" s="3"/>
      <c r="R54" s="3"/>
      <c r="S54" s="3"/>
      <c r="T54" s="3"/>
      <c r="U54" s="3"/>
    </row>
    <row r="55" spans="1:21" s="36" customFormat="1" ht="15.6" customHeight="1" x14ac:dyDescent="0.25">
      <c r="B55" s="17" t="s">
        <v>53</v>
      </c>
      <c r="C55" s="37"/>
      <c r="D55" s="49"/>
      <c r="E55" s="37"/>
      <c r="F55" s="49" t="s">
        <v>28</v>
      </c>
      <c r="G55" s="62"/>
      <c r="H55" s="62"/>
      <c r="I55" s="115" t="s">
        <v>54</v>
      </c>
      <c r="J55" s="115"/>
      <c r="K55" s="18"/>
      <c r="L55" s="18"/>
      <c r="M55" s="18"/>
      <c r="N55" s="18"/>
      <c r="O55" s="18"/>
      <c r="P55" s="18"/>
      <c r="Q55" s="3"/>
      <c r="R55" s="3"/>
      <c r="S55" s="3"/>
      <c r="T55" s="3"/>
      <c r="U55" s="3"/>
    </row>
    <row r="56" spans="1:21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21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21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21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21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21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21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21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1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3:17" x14ac:dyDescent="0.25">
      <c r="C87" s="1"/>
      <c r="D87" s="1"/>
      <c r="E87" s="1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3:17" x14ac:dyDescent="0.25">
      <c r="C88" s="1"/>
      <c r="D88" s="1"/>
      <c r="E88" s="1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3:17" x14ac:dyDescent="0.25">
      <c r="C89" s="1"/>
      <c r="D89" s="1"/>
      <c r="E89" s="1"/>
      <c r="F89" s="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</sheetData>
  <mergeCells count="44">
    <mergeCell ref="I55:J55"/>
    <mergeCell ref="A48:P48"/>
    <mergeCell ref="F53:G53"/>
    <mergeCell ref="I53:J53"/>
    <mergeCell ref="A13:B13"/>
    <mergeCell ref="C13:D13"/>
    <mergeCell ref="D17:D18"/>
    <mergeCell ref="H17:H18"/>
    <mergeCell ref="A20:C20"/>
    <mergeCell ref="H16:Q16"/>
    <mergeCell ref="A16:A18"/>
    <mergeCell ref="A45:F45"/>
    <mergeCell ref="A30:C30"/>
    <mergeCell ref="A46:F46"/>
    <mergeCell ref="A38:C38"/>
    <mergeCell ref="B16:B18"/>
    <mergeCell ref="A43:Q43"/>
    <mergeCell ref="B44:C44"/>
    <mergeCell ref="I17:Q17"/>
    <mergeCell ref="D16:G16"/>
    <mergeCell ref="E17:G17"/>
    <mergeCell ref="A35:C35"/>
    <mergeCell ref="A37:C37"/>
    <mergeCell ref="A40:C40"/>
    <mergeCell ref="A31:C31"/>
    <mergeCell ref="A32:C32"/>
    <mergeCell ref="A33:C33"/>
    <mergeCell ref="A34:C34"/>
    <mergeCell ref="A39:C39"/>
    <mergeCell ref="M2:Q2"/>
    <mergeCell ref="R16:V16"/>
    <mergeCell ref="R17:R18"/>
    <mergeCell ref="S17:V17"/>
    <mergeCell ref="A11:B11"/>
    <mergeCell ref="C11:D11"/>
    <mergeCell ref="A9:P9"/>
    <mergeCell ref="C14:H14"/>
    <mergeCell ref="A15:P15"/>
    <mergeCell ref="A12:B12"/>
    <mergeCell ref="C12:D12"/>
    <mergeCell ref="A14:B14"/>
    <mergeCell ref="A7:U7"/>
    <mergeCell ref="A8:U8"/>
    <mergeCell ref="C16:C18"/>
  </mergeCells>
  <pageMargins left="0.59055118110236227" right="0.39370078740157483" top="0.59055118110236227" bottom="0.59055118110236227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2021-11-29T03:16:28Z</dcterms:modified>
</cp:coreProperties>
</file>