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РНЦ!$A$1:$U$56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2" i="60" l="1"/>
  <c r="H30" i="60"/>
  <c r="H23" i="60"/>
  <c r="H22" i="60"/>
  <c r="H21" i="60"/>
  <c r="H20" i="60"/>
  <c r="H35" i="60" l="1"/>
  <c r="E24" i="60" l="1"/>
  <c r="F24" i="60"/>
  <c r="U30" i="60" l="1"/>
  <c r="U35" i="60" s="1"/>
  <c r="S30" i="60"/>
  <c r="S35" i="60" s="1"/>
  <c r="T35" i="60"/>
  <c r="T24" i="60"/>
  <c r="T38" i="60" l="1"/>
  <c r="P35" i="60" l="1"/>
  <c r="O35" i="60"/>
  <c r="N35" i="60"/>
  <c r="M35" i="60"/>
  <c r="L35" i="60"/>
  <c r="K35" i="60"/>
  <c r="J35" i="60"/>
  <c r="I35" i="60"/>
  <c r="G35" i="60"/>
  <c r="F35" i="60"/>
  <c r="E35" i="60"/>
  <c r="D35" i="60"/>
  <c r="U24" i="60" l="1"/>
  <c r="U38" i="60" s="1"/>
  <c r="N24" i="60"/>
  <c r="N38" i="60" s="1"/>
  <c r="M24" i="60"/>
  <c r="M38" i="60" s="1"/>
  <c r="L24" i="60"/>
  <c r="L38" i="60" s="1"/>
  <c r="K24" i="60"/>
  <c r="K38" i="60" s="1"/>
  <c r="S24" i="60" s="1"/>
  <c r="S38" i="60" s="1"/>
  <c r="J24" i="60"/>
  <c r="J38" i="60" s="1"/>
  <c r="I24" i="60"/>
  <c r="I38" i="60" s="1"/>
  <c r="O24" i="60"/>
  <c r="O38" i="60" s="1"/>
  <c r="P24" i="60"/>
  <c r="P38" i="60" s="1"/>
  <c r="H24" i="60"/>
  <c r="H38" i="60" l="1"/>
  <c r="H41" i="60" s="1"/>
  <c r="D24" i="60"/>
  <c r="D38" i="60" s="1"/>
  <c r="H42" i="60" l="1"/>
  <c r="H40" i="60"/>
  <c r="F38" i="60"/>
  <c r="H46" i="60" s="1"/>
  <c r="G24" i="60"/>
  <c r="G38" i="60" s="1"/>
  <c r="E38" i="60" l="1"/>
  <c r="H45" i="60" s="1"/>
  <c r="H47" i="60" s="1"/>
  <c r="R24" i="60"/>
  <c r="Q24" i="60"/>
  <c r="D47" i="60"/>
  <c r="R35" i="60" l="1"/>
  <c r="R38" i="60" s="1"/>
  <c r="Q35" i="60"/>
  <c r="Q38" i="60" s="1"/>
  <c r="H44" i="60"/>
</calcChain>
</file>

<file path=xl/sharedStrings.xml><?xml version="1.0" encoding="utf-8"?>
<sst xmlns="http://schemas.openxmlformats.org/spreadsheetml/2006/main" count="91" uniqueCount="78">
  <si>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</si>
  <si>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</si>
  <si>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</si>
  <si>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</si>
  <si>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</si>
  <si>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</si>
  <si>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</si>
  <si>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</si>
  <si>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</si>
  <si>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</si>
  <si>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</si>
  <si>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</si>
  <si>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</si>
  <si>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</si>
  <si>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</si>
  <si>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</si>
  <si>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</si>
  <si>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</si>
  <si>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</si>
  <si>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</si>
  <si>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</si>
  <si>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</si>
  <si>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</si>
  <si>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</si>
  <si>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</si>
  <si>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</si>
  <si>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</si>
  <si>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</si>
  <si>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</si>
  <si>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</si>
  <si>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</si>
  <si>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</si>
  <si>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</si>
  <si>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</si>
  <si>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</si>
  <si>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</si>
  <si>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</si>
  <si>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ФОТ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</si>
  <si>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</si>
  <si>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</si>
  <si>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</si>
  <si>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</si>
  <si>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</si>
  <si>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</si>
  <si>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</si>
  <si>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 xml:space="preserve">Расчет начальной стоимости </t>
  </si>
  <si>
    <t>2-2021.</t>
  </si>
  <si>
    <t>Составлен в ценах по состоянию на 2 кв. 2021 г.</t>
  </si>
  <si>
    <t>ВЛ-0,4 кВ</t>
  </si>
  <si>
    <t>02-02</t>
  </si>
  <si>
    <t>02-03</t>
  </si>
  <si>
    <t>Зимнее удорожание (расчет)</t>
  </si>
  <si>
    <t>Непр.  работы и затраты (1,5%)</t>
  </si>
  <si>
    <t xml:space="preserve">ПНР </t>
  </si>
  <si>
    <t>09-01</t>
  </si>
  <si>
    <t>Командировочные затраты (суточные; проживание)*</t>
  </si>
  <si>
    <t xml:space="preserve">Перевозка рабочих </t>
  </si>
  <si>
    <t>Перебазировка техники</t>
  </si>
  <si>
    <t>Перевозка рабочих от места проживания до строительной площадки</t>
  </si>
  <si>
    <t>расчет</t>
  </si>
  <si>
    <t>Заместитель директора по капитальному строительству - начальник ОКС   филиала ОАО "ИЭСК" "Центральные электрические сети"</t>
  </si>
  <si>
    <t>Инженер по проектно-сметной работе ОКС  филиала ОАО "ИЭСК" "Центральные электрические сети"</t>
  </si>
  <si>
    <t>Т.М.Домошонкина</t>
  </si>
  <si>
    <t>И.В.Салогорова</t>
  </si>
  <si>
    <t>-</t>
  </si>
  <si>
    <t xml:space="preserve">Главный инженер филиала ОАО "ИЭСК" "Центральные электрические сети" </t>
  </si>
  <si>
    <t xml:space="preserve"> ________________________А.В.Ермолов</t>
  </si>
  <si>
    <t>"______ " __________________2021 г.</t>
  </si>
  <si>
    <t>по объекту (работ/услуг): K_Ц77_Строительство электрической сети 10/0,4кВ для эл.сн. д.Октябрьский, д.Манинск от ВЛ-10кВ «Новожилкино-Целоты» яч.6 (ВЛ 10 кВ - 23 км,  СКТП 10/0,4 кВ - 0,64 МВА )</t>
  </si>
  <si>
    <t>ВЛ-10 кВ</t>
  </si>
  <si>
    <t>ВЛЗ-10 кВ</t>
  </si>
  <si>
    <t>СКТП</t>
  </si>
  <si>
    <t>02-04</t>
  </si>
  <si>
    <t>02-05</t>
  </si>
  <si>
    <t>Инженер 2 кат. по надзору за строительством  ОКС филиала ОАО "ИЭСК" "Центральные электрические сети"</t>
  </si>
  <si>
    <t>Ю.Г.Сумин</t>
  </si>
  <si>
    <t>Индекс-дефлятор на материалы и ЭММ на 4 кв 2022 г</t>
  </si>
  <si>
    <t>Основание: Проект/ведомость № 2019-01-2, утвержденный филиалом ОАО "ИЭСК" "Центральные электрические сети" в 2020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</si>
</sst>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3" fillId="0" borderId="0"/>
  </cellStyleXfs>
  <cellXfs count="11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29" fillId="2" borderId="1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left" vertical="center" wrapText="1"/>
    </xf>
    <xf numFmtId="0" fontId="29" fillId="0" borderId="0" xfId="54" applyFont="1" applyAlignment="1">
      <alignment horizontal="left" vertical="center"/>
    </xf>
    <xf numFmtId="49" fontId="29" fillId="0" borderId="1" xfId="0" applyNumberFormat="1" applyFont="1" applyFill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17" fontId="25" fillId="0" borderId="3" xfId="0" applyNumberFormat="1" applyFont="1" applyBorder="1" applyAlignment="1">
      <alignment horizontal="center" vertical="center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Лист1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90"/>
  <sheetViews>
    <sheetView tabSelected="1" view="pageBreakPreview" topLeftCell="A18" zoomScale="130" zoomScaleNormal="100" zoomScaleSheetLayoutView="130" zoomScalePageLayoutView="70" workbookViewId="0">
      <selection activeCell="V24" sqref="V24"/>
    </sheetView>
  </sheetViews>
  <sheetFormatPr defaultColWidth="9.140625" defaultRowHeight="15" outlineLevelCol="1" x14ac:dyDescent="0.25"/>
  <cols>
    <col min="1" max="1" width="4.28515625" style="5" customWidth="1"/>
    <col min="2" max="2" width="45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0" width="11.28515625" style="5" customWidth="1" outlineLevel="1"/>
    <col min="11" max="11" width="11.85546875" style="5" customWidth="1"/>
    <col min="12" max="13" width="11.5703125" style="5" customWidth="1" outlineLevel="1"/>
    <col min="14" max="14" width="22" style="5" customWidth="1" outlineLevel="1"/>
    <col min="15" max="15" width="11.5703125" style="5" customWidth="1" outlineLevel="1"/>
    <col min="16" max="16" width="11.5703125" style="5" customWidth="1"/>
    <col min="17" max="17" width="11.28515625" style="5" hidden="1" customWidth="1"/>
    <col min="18" max="18" width="12.5703125" style="5" hidden="1" customWidth="1"/>
    <col min="19" max="19" width="12" style="5" hidden="1" customWidth="1"/>
    <col min="20" max="21" width="0" style="5" hidden="1" customWidth="1"/>
    <col min="22" max="16384" width="9.140625" style="5"/>
  </cols>
  <sheetData>
    <row r="1" spans="1:21" s="7" customFormat="1" ht="15" customHeight="1" x14ac:dyDescent="0.25">
      <c r="A1" s="48"/>
      <c r="B1" s="49"/>
      <c r="C1" s="50"/>
      <c r="F1" s="51"/>
      <c r="M1" s="54" t="s">
        <v>29</v>
      </c>
      <c r="O1" s="55"/>
      <c r="P1" s="55"/>
    </row>
    <row r="2" spans="1:21" s="7" customFormat="1" ht="30" customHeight="1" x14ac:dyDescent="0.25">
      <c r="A2" s="48"/>
      <c r="B2" s="49"/>
      <c r="C2" s="50"/>
      <c r="F2" s="51"/>
      <c r="M2" s="102" t="s">
        <v>65</v>
      </c>
      <c r="N2" s="102"/>
      <c r="O2" s="102"/>
      <c r="P2" s="102"/>
    </row>
    <row r="3" spans="1:21" s="7" customFormat="1" ht="18.75" x14ac:dyDescent="0.25">
      <c r="A3" s="48"/>
      <c r="B3" s="49"/>
      <c r="C3" s="50"/>
      <c r="F3" s="52"/>
      <c r="G3" s="52"/>
      <c r="M3" s="56" t="s">
        <v>66</v>
      </c>
      <c r="O3" s="56"/>
      <c r="P3" s="56"/>
    </row>
    <row r="4" spans="1:21" s="7" customFormat="1" ht="21.75" hidden="1" customHeight="1" x14ac:dyDescent="0.25">
      <c r="A4" s="48"/>
      <c r="B4" s="49"/>
      <c r="C4" s="50"/>
      <c r="F4" s="52"/>
      <c r="G4" s="52"/>
      <c r="M4" s="57" t="s">
        <v>67</v>
      </c>
      <c r="O4" s="57"/>
      <c r="P4" s="57"/>
    </row>
    <row r="5" spans="1:21" s="41" customFormat="1" ht="18.75" x14ac:dyDescent="0.25">
      <c r="A5" s="103" t="s">
        <v>45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</row>
    <row r="6" spans="1:21" s="41" customFormat="1" ht="36" customHeight="1" x14ac:dyDescent="0.25">
      <c r="A6" s="104" t="s">
        <v>68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1" ht="10.15" customHeight="1" x14ac:dyDescent="0.25">
      <c r="A7" s="8"/>
      <c r="B7" s="8"/>
      <c r="C7" s="8"/>
      <c r="D7" s="8"/>
      <c r="E7" s="8"/>
      <c r="F7" s="9"/>
      <c r="G7" s="19"/>
      <c r="H7" s="19"/>
      <c r="I7" s="8"/>
      <c r="J7" s="8"/>
      <c r="K7" s="8"/>
      <c r="L7" s="8"/>
      <c r="M7" s="8"/>
      <c r="N7" s="8"/>
      <c r="O7" s="8"/>
      <c r="P7" s="8"/>
    </row>
    <row r="8" spans="1:21" ht="18.75" customHeight="1" x14ac:dyDescent="0.25">
      <c r="A8" s="105" t="s">
        <v>77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</row>
    <row r="9" spans="1:21" s="15" customFormat="1" ht="15" customHeight="1" x14ac:dyDescent="0.25">
      <c r="A9" s="12" t="s">
        <v>4</v>
      </c>
      <c r="B9" s="13"/>
      <c r="C9" s="13"/>
      <c r="D9" s="13"/>
      <c r="F9" s="16"/>
      <c r="I9" s="14"/>
      <c r="J9" s="14"/>
    </row>
    <row r="10" spans="1:21" s="15" customFormat="1" ht="15.75" customHeight="1" x14ac:dyDescent="0.25">
      <c r="A10" s="83" t="s">
        <v>22</v>
      </c>
      <c r="B10" s="83"/>
      <c r="C10" s="109" t="s">
        <v>46</v>
      </c>
      <c r="D10" s="84"/>
      <c r="E10" s="65"/>
      <c r="F10" s="66"/>
      <c r="G10" s="65"/>
      <c r="H10" s="65"/>
      <c r="I10" s="17"/>
      <c r="J10" s="17"/>
      <c r="M10" s="73"/>
      <c r="N10" s="72"/>
      <c r="O10" s="72"/>
      <c r="P10" s="74"/>
    </row>
    <row r="11" spans="1:21" s="15" customFormat="1" ht="15.75" customHeight="1" x14ac:dyDescent="0.25">
      <c r="A11" s="83" t="s">
        <v>17</v>
      </c>
      <c r="B11" s="83"/>
      <c r="C11" s="84" t="s">
        <v>64</v>
      </c>
      <c r="D11" s="84"/>
      <c r="E11" s="65"/>
      <c r="F11" s="66"/>
      <c r="G11" s="65"/>
      <c r="H11" s="65"/>
      <c r="I11" s="12"/>
      <c r="J11" s="12"/>
      <c r="M11" s="73"/>
      <c r="N11" s="72"/>
      <c r="O11" s="72"/>
      <c r="P11" s="74"/>
    </row>
    <row r="12" spans="1:21" s="15" customFormat="1" ht="15.75" customHeight="1" x14ac:dyDescent="0.25">
      <c r="A12" s="83" t="s">
        <v>26</v>
      </c>
      <c r="B12" s="83"/>
      <c r="C12" s="84" t="s">
        <v>64</v>
      </c>
      <c r="D12" s="84"/>
      <c r="E12" s="65"/>
      <c r="F12" s="66"/>
      <c r="G12" s="65"/>
      <c r="H12" s="67"/>
      <c r="I12" s="12"/>
      <c r="J12" s="12"/>
      <c r="M12" s="73"/>
      <c r="N12" s="72"/>
      <c r="O12" s="72"/>
      <c r="P12" s="74"/>
    </row>
    <row r="13" spans="1:21" s="15" customFormat="1" ht="18.75" customHeight="1" x14ac:dyDescent="0.25">
      <c r="A13" s="106" t="s">
        <v>76</v>
      </c>
      <c r="B13" s="106"/>
      <c r="C13" s="107">
        <v>0.03</v>
      </c>
      <c r="D13" s="108"/>
      <c r="E13" s="68"/>
      <c r="F13" s="68"/>
      <c r="G13" s="68"/>
      <c r="H13" s="63"/>
      <c r="I13" s="59"/>
      <c r="J13" s="59"/>
      <c r="K13" s="59"/>
      <c r="L13" s="59"/>
      <c r="M13" s="59"/>
      <c r="N13" s="59"/>
      <c r="O13" s="59"/>
      <c r="P13" s="58"/>
    </row>
    <row r="14" spans="1:21" ht="15" customHeight="1" x14ac:dyDescent="0.25">
      <c r="A14" s="87" t="s">
        <v>47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</row>
    <row r="15" spans="1:21" x14ac:dyDescent="0.25">
      <c r="A15" s="88" t="s">
        <v>30</v>
      </c>
      <c r="B15" s="88" t="s">
        <v>0</v>
      </c>
      <c r="C15" s="88" t="s">
        <v>1</v>
      </c>
      <c r="D15" s="88" t="s">
        <v>20</v>
      </c>
      <c r="E15" s="88"/>
      <c r="F15" s="88"/>
      <c r="G15" s="88"/>
      <c r="H15" s="88" t="s">
        <v>35</v>
      </c>
      <c r="I15" s="88"/>
      <c r="J15" s="88"/>
      <c r="K15" s="88"/>
      <c r="L15" s="88"/>
      <c r="M15" s="88"/>
      <c r="N15" s="88"/>
      <c r="O15" s="88"/>
      <c r="P15" s="88"/>
      <c r="Q15" s="88" t="s">
        <v>31</v>
      </c>
      <c r="R15" s="88"/>
      <c r="S15" s="88"/>
      <c r="T15" s="88"/>
      <c r="U15" s="88"/>
    </row>
    <row r="16" spans="1:21" ht="15" customHeight="1" x14ac:dyDescent="0.25">
      <c r="A16" s="88"/>
      <c r="B16" s="88"/>
      <c r="C16" s="88"/>
      <c r="D16" s="88" t="s">
        <v>9</v>
      </c>
      <c r="E16" s="88" t="s">
        <v>16</v>
      </c>
      <c r="F16" s="88"/>
      <c r="G16" s="88"/>
      <c r="H16" s="89" t="s">
        <v>9</v>
      </c>
      <c r="I16" s="88" t="s">
        <v>16</v>
      </c>
      <c r="J16" s="88"/>
      <c r="K16" s="88"/>
      <c r="L16" s="88"/>
      <c r="M16" s="88"/>
      <c r="N16" s="88"/>
      <c r="O16" s="88"/>
      <c r="P16" s="88"/>
      <c r="Q16" s="89" t="s">
        <v>9</v>
      </c>
      <c r="R16" s="88" t="s">
        <v>16</v>
      </c>
      <c r="S16" s="88"/>
      <c r="T16" s="88"/>
      <c r="U16" s="88"/>
    </row>
    <row r="17" spans="1:21" ht="30" customHeight="1" x14ac:dyDescent="0.25">
      <c r="A17" s="88"/>
      <c r="B17" s="88"/>
      <c r="C17" s="88"/>
      <c r="D17" s="88"/>
      <c r="E17" s="36" t="s">
        <v>6</v>
      </c>
      <c r="F17" s="36" t="s">
        <v>10</v>
      </c>
      <c r="G17" s="36" t="s">
        <v>23</v>
      </c>
      <c r="H17" s="89"/>
      <c r="I17" s="36" t="s">
        <v>37</v>
      </c>
      <c r="J17" s="36" t="s">
        <v>5</v>
      </c>
      <c r="K17" s="36" t="s">
        <v>21</v>
      </c>
      <c r="L17" s="36" t="s">
        <v>7</v>
      </c>
      <c r="M17" s="36" t="s">
        <v>8</v>
      </c>
      <c r="N17" s="36" t="s">
        <v>15</v>
      </c>
      <c r="O17" s="36" t="s">
        <v>39</v>
      </c>
      <c r="P17" s="5" t="s">
        <v>40</v>
      </c>
      <c r="Q17" s="89"/>
      <c r="R17" s="44" t="s">
        <v>32</v>
      </c>
      <c r="S17" s="44" t="s">
        <v>21</v>
      </c>
      <c r="T17" s="44" t="s">
        <v>15</v>
      </c>
      <c r="U17" s="37" t="s">
        <v>14</v>
      </c>
    </row>
    <row r="18" spans="1:21" ht="15.75" customHeight="1" x14ac:dyDescent="0.25">
      <c r="A18" s="36">
        <v>1</v>
      </c>
      <c r="B18" s="36">
        <v>2</v>
      </c>
      <c r="C18" s="36">
        <v>3</v>
      </c>
      <c r="D18" s="36">
        <v>4</v>
      </c>
      <c r="E18" s="36">
        <v>5</v>
      </c>
      <c r="F18" s="36">
        <v>6</v>
      </c>
      <c r="G18" s="36">
        <v>7</v>
      </c>
      <c r="H18" s="36">
        <v>4</v>
      </c>
      <c r="I18" s="36">
        <v>5</v>
      </c>
      <c r="J18" s="36">
        <v>6</v>
      </c>
      <c r="K18" s="36">
        <v>7</v>
      </c>
      <c r="L18" s="36">
        <v>8</v>
      </c>
      <c r="M18" s="36">
        <v>9</v>
      </c>
      <c r="N18" s="36">
        <v>10</v>
      </c>
      <c r="O18" s="36">
        <v>11</v>
      </c>
      <c r="P18" s="36">
        <v>12</v>
      </c>
      <c r="Q18" s="44">
        <v>12</v>
      </c>
      <c r="R18" s="44">
        <v>13</v>
      </c>
      <c r="S18" s="44">
        <v>14</v>
      </c>
      <c r="T18" s="44">
        <v>15</v>
      </c>
      <c r="U18" s="44">
        <v>16</v>
      </c>
    </row>
    <row r="19" spans="1:21" s="18" customFormat="1" ht="15" customHeight="1" x14ac:dyDescent="0.25">
      <c r="A19" s="90" t="s">
        <v>24</v>
      </c>
      <c r="B19" s="90"/>
      <c r="C19" s="90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44"/>
      <c r="R19" s="44"/>
      <c r="S19" s="44"/>
      <c r="T19" s="44"/>
      <c r="U19" s="44"/>
    </row>
    <row r="20" spans="1:21" s="18" customFormat="1" ht="15.75" x14ac:dyDescent="0.25">
      <c r="A20" s="28">
        <v>1</v>
      </c>
      <c r="B20" s="80" t="s">
        <v>69</v>
      </c>
      <c r="C20" s="81" t="s">
        <v>49</v>
      </c>
      <c r="D20" s="21"/>
      <c r="E20" s="21"/>
      <c r="F20" s="22"/>
      <c r="G20" s="21"/>
      <c r="H20" s="60">
        <f>(29257638)*1.015*1.037</f>
        <v>30795273</v>
      </c>
      <c r="I20" s="21">
        <v>4820463</v>
      </c>
      <c r="J20" s="21">
        <v>3921970</v>
      </c>
      <c r="K20" s="21">
        <v>23217792</v>
      </c>
      <c r="L20" s="21">
        <v>4793696</v>
      </c>
      <c r="M20" s="21">
        <v>2658740</v>
      </c>
      <c r="N20" s="21">
        <v>37159</v>
      </c>
      <c r="O20" s="21">
        <v>13245</v>
      </c>
      <c r="P20" s="21">
        <v>1899</v>
      </c>
      <c r="Q20" s="27"/>
      <c r="R20" s="27"/>
      <c r="S20" s="27"/>
      <c r="T20" s="27"/>
      <c r="U20" s="27"/>
    </row>
    <row r="21" spans="1:21" s="18" customFormat="1" ht="15.75" x14ac:dyDescent="0.25">
      <c r="A21" s="28">
        <v>2</v>
      </c>
      <c r="B21" s="80" t="s">
        <v>70</v>
      </c>
      <c r="C21" s="81" t="s">
        <v>50</v>
      </c>
      <c r="D21" s="21"/>
      <c r="E21" s="21"/>
      <c r="F21" s="22"/>
      <c r="G21" s="21"/>
      <c r="H21" s="60">
        <f>(14841115)*1.015*1.037</f>
        <v>15621090</v>
      </c>
      <c r="I21" s="21">
        <v>1576787</v>
      </c>
      <c r="J21" s="21">
        <v>3113867</v>
      </c>
      <c r="K21" s="21">
        <v>10428086</v>
      </c>
      <c r="L21" s="21">
        <v>1565664</v>
      </c>
      <c r="M21" s="21">
        <v>866215</v>
      </c>
      <c r="N21" s="21">
        <v>111477</v>
      </c>
      <c r="O21" s="21">
        <v>4384</v>
      </c>
      <c r="P21" s="21">
        <v>620</v>
      </c>
      <c r="Q21" s="27"/>
      <c r="R21" s="27"/>
      <c r="S21" s="27"/>
      <c r="T21" s="27"/>
      <c r="U21" s="27"/>
    </row>
    <row r="22" spans="1:21" s="18" customFormat="1" ht="15.75" x14ac:dyDescent="0.25">
      <c r="A22" s="28">
        <v>3</v>
      </c>
      <c r="B22" s="80" t="s">
        <v>48</v>
      </c>
      <c r="C22" s="81" t="s">
        <v>72</v>
      </c>
      <c r="D22" s="21"/>
      <c r="E22" s="21"/>
      <c r="F22" s="22"/>
      <c r="G22" s="21"/>
      <c r="H22" s="60">
        <f>(426772)*1.015*1.037</f>
        <v>449201</v>
      </c>
      <c r="I22" s="21">
        <v>35574</v>
      </c>
      <c r="J22" s="21">
        <v>87593</v>
      </c>
      <c r="K22" s="21">
        <v>334358</v>
      </c>
      <c r="L22" s="21">
        <v>35728</v>
      </c>
      <c r="M22" s="21">
        <v>20048</v>
      </c>
      <c r="N22" s="21"/>
      <c r="O22" s="21">
        <v>88</v>
      </c>
      <c r="P22" s="21">
        <v>20</v>
      </c>
      <c r="Q22" s="27"/>
      <c r="R22" s="27"/>
      <c r="S22" s="27"/>
      <c r="T22" s="27"/>
      <c r="U22" s="27"/>
    </row>
    <row r="23" spans="1:21" s="18" customFormat="1" ht="15.75" x14ac:dyDescent="0.25">
      <c r="A23" s="28">
        <v>4</v>
      </c>
      <c r="B23" s="80" t="s">
        <v>71</v>
      </c>
      <c r="C23" s="81" t="s">
        <v>73</v>
      </c>
      <c r="D23" s="21"/>
      <c r="E23" s="21"/>
      <c r="F23" s="22"/>
      <c r="G23" s="21"/>
      <c r="H23" s="60">
        <f>(267876)*1.015*1.037</f>
        <v>281954</v>
      </c>
      <c r="I23" s="21">
        <v>93478</v>
      </c>
      <c r="J23" s="21">
        <v>28032</v>
      </c>
      <c r="K23" s="21"/>
      <c r="L23" s="21">
        <v>96282</v>
      </c>
      <c r="M23" s="21">
        <v>56087</v>
      </c>
      <c r="N23" s="21"/>
      <c r="O23" s="21">
        <v>262</v>
      </c>
      <c r="P23" s="21">
        <v>15</v>
      </c>
      <c r="Q23" s="27"/>
      <c r="R23" s="27"/>
      <c r="S23" s="27"/>
      <c r="T23" s="27"/>
      <c r="U23" s="27"/>
    </row>
    <row r="24" spans="1:21" s="18" customFormat="1" x14ac:dyDescent="0.25">
      <c r="A24" s="92" t="s">
        <v>25</v>
      </c>
      <c r="B24" s="92"/>
      <c r="C24" s="92"/>
      <c r="D24" s="38">
        <f t="shared" ref="D24:U24" si="0">SUM(D20:D23)</f>
        <v>0</v>
      </c>
      <c r="E24" s="38">
        <f t="shared" si="0"/>
        <v>0</v>
      </c>
      <c r="F24" s="38">
        <f t="shared" si="0"/>
        <v>0</v>
      </c>
      <c r="G24" s="38">
        <f t="shared" si="0"/>
        <v>0</v>
      </c>
      <c r="H24" s="38">
        <f t="shared" si="0"/>
        <v>47147518</v>
      </c>
      <c r="I24" s="38">
        <f t="shared" si="0"/>
        <v>6526302</v>
      </c>
      <c r="J24" s="38">
        <f t="shared" si="0"/>
        <v>7151462</v>
      </c>
      <c r="K24" s="38">
        <f t="shared" si="0"/>
        <v>33980236</v>
      </c>
      <c r="L24" s="38">
        <f t="shared" si="0"/>
        <v>6491370</v>
      </c>
      <c r="M24" s="38">
        <f t="shared" si="0"/>
        <v>3601090</v>
      </c>
      <c r="N24" s="38">
        <f t="shared" si="0"/>
        <v>148636</v>
      </c>
      <c r="O24" s="38">
        <f t="shared" si="0"/>
        <v>17979</v>
      </c>
      <c r="P24" s="38">
        <f t="shared" si="0"/>
        <v>2554</v>
      </c>
      <c r="Q24" s="45">
        <f t="shared" si="0"/>
        <v>0</v>
      </c>
      <c r="R24" s="45">
        <f t="shared" si="0"/>
        <v>0</v>
      </c>
      <c r="S24" s="45">
        <f t="shared" si="0"/>
        <v>0</v>
      </c>
      <c r="T24" s="45">
        <f t="shared" si="0"/>
        <v>0</v>
      </c>
      <c r="U24" s="45">
        <f t="shared" si="0"/>
        <v>0</v>
      </c>
    </row>
    <row r="25" spans="1:21" s="18" customFormat="1" x14ac:dyDescent="0.25">
      <c r="A25" s="96" t="s">
        <v>38</v>
      </c>
      <c r="B25" s="97"/>
      <c r="C25" s="9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64"/>
      <c r="R25" s="64"/>
      <c r="S25" s="64"/>
      <c r="T25" s="64"/>
      <c r="U25" s="64"/>
    </row>
    <row r="26" spans="1:21" s="18" customFormat="1" hidden="1" x14ac:dyDescent="0.25">
      <c r="A26" s="99" t="s">
        <v>44</v>
      </c>
      <c r="B26" s="100"/>
      <c r="C26" s="101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64"/>
      <c r="R26" s="64"/>
      <c r="S26" s="64"/>
      <c r="T26" s="64"/>
      <c r="U26" s="64"/>
    </row>
    <row r="27" spans="1:21" s="18" customFormat="1" x14ac:dyDescent="0.25">
      <c r="A27" s="99" t="s">
        <v>51</v>
      </c>
      <c r="B27" s="100"/>
      <c r="C27" s="101"/>
      <c r="D27" s="38"/>
      <c r="E27" s="38"/>
      <c r="F27" s="38"/>
      <c r="G27" s="38"/>
      <c r="H27" s="38">
        <v>1657356</v>
      </c>
      <c r="I27" s="38"/>
      <c r="J27" s="38"/>
      <c r="K27" s="38"/>
      <c r="L27" s="38"/>
      <c r="M27" s="38"/>
      <c r="N27" s="38"/>
      <c r="O27" s="38"/>
      <c r="P27" s="38"/>
      <c r="Q27" s="64"/>
      <c r="R27" s="64"/>
      <c r="S27" s="64"/>
      <c r="T27" s="64"/>
      <c r="U27" s="64"/>
    </row>
    <row r="28" spans="1:21" s="18" customFormat="1" x14ac:dyDescent="0.25">
      <c r="A28" s="99" t="s">
        <v>52</v>
      </c>
      <c r="B28" s="100"/>
      <c r="C28" s="101"/>
      <c r="D28" s="38"/>
      <c r="E28" s="38"/>
      <c r="F28" s="38"/>
      <c r="G28" s="38"/>
      <c r="H28" s="38">
        <v>696761</v>
      </c>
      <c r="I28" s="38"/>
      <c r="J28" s="38"/>
      <c r="K28" s="38"/>
      <c r="L28" s="38"/>
      <c r="M28" s="38"/>
      <c r="N28" s="38"/>
      <c r="O28" s="38"/>
      <c r="P28" s="38"/>
      <c r="Q28" s="64"/>
      <c r="R28" s="64"/>
      <c r="S28" s="64"/>
      <c r="T28" s="64"/>
      <c r="U28" s="64"/>
    </row>
    <row r="29" spans="1:21" s="18" customFormat="1" x14ac:dyDescent="0.25">
      <c r="A29" s="90" t="s">
        <v>27</v>
      </c>
      <c r="B29" s="90"/>
      <c r="C29" s="9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21" s="18" customFormat="1" ht="15.75" x14ac:dyDescent="0.25">
      <c r="A30" s="28">
        <v>5</v>
      </c>
      <c r="B30" s="33" t="s">
        <v>53</v>
      </c>
      <c r="C30" s="34" t="s">
        <v>54</v>
      </c>
      <c r="D30" s="21"/>
      <c r="E30" s="21"/>
      <c r="F30" s="22"/>
      <c r="G30" s="21"/>
      <c r="H30" s="27">
        <f>1710597*1.015</f>
        <v>1736256</v>
      </c>
      <c r="I30" s="21">
        <v>814570</v>
      </c>
      <c r="J30" s="21"/>
      <c r="K30" s="21"/>
      <c r="L30" s="21">
        <v>602782</v>
      </c>
      <c r="M30" s="21">
        <v>293245</v>
      </c>
      <c r="N30" s="21"/>
      <c r="O30" s="21">
        <v>1783</v>
      </c>
      <c r="P30" s="21"/>
      <c r="Q30" s="27"/>
      <c r="R30" s="27"/>
      <c r="S30" s="27">
        <f>K45*H39</f>
        <v>0</v>
      </c>
      <c r="T30" s="27"/>
      <c r="U30" s="27" t="e">
        <f>#REF!*H39</f>
        <v>#REF!</v>
      </c>
    </row>
    <row r="31" spans="1:21" s="18" customFormat="1" ht="31.5" hidden="1" customHeight="1" x14ac:dyDescent="0.25">
      <c r="A31" s="28">
        <v>5</v>
      </c>
      <c r="B31" s="33" t="s">
        <v>55</v>
      </c>
      <c r="C31" s="34" t="s">
        <v>59</v>
      </c>
      <c r="D31" s="21"/>
      <c r="E31" s="21"/>
      <c r="F31" s="22"/>
      <c r="G31" s="21"/>
      <c r="H31" s="27"/>
      <c r="I31" s="21"/>
      <c r="J31" s="21"/>
      <c r="K31" s="21"/>
      <c r="L31" s="21"/>
      <c r="M31" s="21"/>
      <c r="N31" s="21"/>
      <c r="O31" s="21"/>
      <c r="P31" s="21"/>
      <c r="Q31" s="27"/>
      <c r="R31" s="27"/>
      <c r="S31" s="27"/>
      <c r="T31" s="27"/>
      <c r="U31" s="27"/>
    </row>
    <row r="32" spans="1:21" s="18" customFormat="1" ht="15.75" x14ac:dyDescent="0.25">
      <c r="A32" s="28">
        <v>6</v>
      </c>
      <c r="B32" s="33" t="s">
        <v>56</v>
      </c>
      <c r="C32" s="34" t="s">
        <v>59</v>
      </c>
      <c r="D32" s="21"/>
      <c r="E32" s="21"/>
      <c r="F32" s="22"/>
      <c r="G32" s="21"/>
      <c r="H32" s="27">
        <f>930622*1.015</f>
        <v>944581</v>
      </c>
      <c r="I32" s="21"/>
      <c r="J32" s="21"/>
      <c r="K32" s="21"/>
      <c r="L32" s="21"/>
      <c r="M32" s="21"/>
      <c r="N32" s="21"/>
      <c r="O32" s="21"/>
      <c r="P32" s="21"/>
      <c r="Q32" s="27"/>
      <c r="R32" s="27"/>
      <c r="S32" s="27"/>
      <c r="T32" s="27"/>
      <c r="U32" s="27"/>
    </row>
    <row r="33" spans="1:21" s="18" customFormat="1" ht="15.75" hidden="1" x14ac:dyDescent="0.25">
      <c r="A33" s="28">
        <v>7</v>
      </c>
      <c r="B33" s="76" t="s">
        <v>57</v>
      </c>
      <c r="C33" s="34" t="s">
        <v>59</v>
      </c>
      <c r="D33" s="21"/>
      <c r="E33" s="21"/>
      <c r="F33" s="22"/>
      <c r="G33" s="21"/>
      <c r="H33" s="27"/>
      <c r="I33" s="21"/>
      <c r="J33" s="21"/>
      <c r="K33" s="21"/>
      <c r="L33" s="21"/>
      <c r="M33" s="21"/>
      <c r="N33" s="21"/>
      <c r="O33" s="21"/>
      <c r="P33" s="21"/>
      <c r="Q33" s="27"/>
      <c r="R33" s="27"/>
      <c r="S33" s="27"/>
      <c r="T33" s="27"/>
      <c r="U33" s="27"/>
    </row>
    <row r="34" spans="1:21" s="18" customFormat="1" ht="33.75" hidden="1" customHeight="1" x14ac:dyDescent="0.25">
      <c r="A34" s="28">
        <v>8</v>
      </c>
      <c r="B34" s="76" t="s">
        <v>58</v>
      </c>
      <c r="C34" s="34" t="s">
        <v>59</v>
      </c>
      <c r="D34" s="21"/>
      <c r="E34" s="21"/>
      <c r="F34" s="22"/>
      <c r="G34" s="21"/>
      <c r="H34" s="27"/>
      <c r="I34" s="21"/>
      <c r="J34" s="21"/>
      <c r="K34" s="21"/>
      <c r="L34" s="21"/>
      <c r="M34" s="21"/>
      <c r="N34" s="21"/>
      <c r="O34" s="21"/>
      <c r="P34" s="21"/>
      <c r="Q34" s="27"/>
      <c r="R34" s="27"/>
      <c r="S34" s="27"/>
      <c r="T34" s="27"/>
      <c r="U34" s="27"/>
    </row>
    <row r="35" spans="1:21" s="18" customFormat="1" x14ac:dyDescent="0.25">
      <c r="A35" s="92" t="s">
        <v>28</v>
      </c>
      <c r="B35" s="92"/>
      <c r="C35" s="92"/>
      <c r="D35" s="38">
        <f t="shared" ref="D35:U35" si="1">SUM(D30:D30)</f>
        <v>0</v>
      </c>
      <c r="E35" s="38">
        <f t="shared" si="1"/>
        <v>0</v>
      </c>
      <c r="F35" s="38">
        <f t="shared" si="1"/>
        <v>0</v>
      </c>
      <c r="G35" s="38">
        <f t="shared" si="1"/>
        <v>0</v>
      </c>
      <c r="H35" s="38">
        <f>SUM(H30:H34)</f>
        <v>2680837</v>
      </c>
      <c r="I35" s="38">
        <f t="shared" si="1"/>
        <v>814570</v>
      </c>
      <c r="J35" s="38">
        <f t="shared" si="1"/>
        <v>0</v>
      </c>
      <c r="K35" s="38">
        <f t="shared" si="1"/>
        <v>0</v>
      </c>
      <c r="L35" s="38">
        <f t="shared" si="1"/>
        <v>602782</v>
      </c>
      <c r="M35" s="38">
        <f t="shared" si="1"/>
        <v>293245</v>
      </c>
      <c r="N35" s="38">
        <f t="shared" si="1"/>
        <v>0</v>
      </c>
      <c r="O35" s="38">
        <f t="shared" si="1"/>
        <v>1783</v>
      </c>
      <c r="P35" s="38">
        <f t="shared" si="1"/>
        <v>0</v>
      </c>
      <c r="Q35" s="38">
        <f t="shared" si="1"/>
        <v>0</v>
      </c>
      <c r="R35" s="38">
        <f t="shared" si="1"/>
        <v>0</v>
      </c>
      <c r="S35" s="38">
        <f t="shared" si="1"/>
        <v>0</v>
      </c>
      <c r="T35" s="38">
        <f t="shared" si="1"/>
        <v>0</v>
      </c>
      <c r="U35" s="38" t="e">
        <f t="shared" si="1"/>
        <v>#REF!</v>
      </c>
    </row>
    <row r="36" spans="1:21" s="18" customFormat="1" x14ac:dyDescent="0.25">
      <c r="A36" s="75"/>
      <c r="B36" s="96" t="s">
        <v>38</v>
      </c>
      <c r="C36" s="97"/>
      <c r="D36" s="9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</row>
    <row r="37" spans="1:21" s="18" customFormat="1" x14ac:dyDescent="0.25">
      <c r="A37" s="75"/>
      <c r="B37" s="99" t="s">
        <v>52</v>
      </c>
      <c r="C37" s="100"/>
      <c r="D37" s="101"/>
      <c r="E37" s="38"/>
      <c r="F37" s="38"/>
      <c r="G37" s="38"/>
      <c r="H37" s="38">
        <v>39618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</row>
    <row r="38" spans="1:21" s="18" customFormat="1" x14ac:dyDescent="0.25">
      <c r="A38" s="93" t="s">
        <v>18</v>
      </c>
      <c r="B38" s="93"/>
      <c r="C38" s="93"/>
      <c r="D38" s="35">
        <f t="shared" ref="D38:U38" si="2">D24+D35</f>
        <v>0</v>
      </c>
      <c r="E38" s="35">
        <f t="shared" si="2"/>
        <v>0</v>
      </c>
      <c r="F38" s="35">
        <f t="shared" si="2"/>
        <v>0</v>
      </c>
      <c r="G38" s="35">
        <f t="shared" si="2"/>
        <v>0</v>
      </c>
      <c r="H38" s="35">
        <f t="shared" si="2"/>
        <v>49828355</v>
      </c>
      <c r="I38" s="35">
        <f t="shared" si="2"/>
        <v>7340872</v>
      </c>
      <c r="J38" s="35">
        <f t="shared" si="2"/>
        <v>7151462</v>
      </c>
      <c r="K38" s="35">
        <f t="shared" si="2"/>
        <v>33980236</v>
      </c>
      <c r="L38" s="35">
        <f t="shared" si="2"/>
        <v>7094152</v>
      </c>
      <c r="M38" s="35">
        <f t="shared" si="2"/>
        <v>3894335</v>
      </c>
      <c r="N38" s="35">
        <f t="shared" si="2"/>
        <v>148636</v>
      </c>
      <c r="O38" s="35">
        <f t="shared" si="2"/>
        <v>19762</v>
      </c>
      <c r="P38" s="35">
        <f t="shared" si="2"/>
        <v>2554</v>
      </c>
      <c r="Q38" s="35">
        <f t="shared" si="2"/>
        <v>0</v>
      </c>
      <c r="R38" s="35">
        <f t="shared" si="2"/>
        <v>0</v>
      </c>
      <c r="S38" s="35">
        <f t="shared" si="2"/>
        <v>0</v>
      </c>
      <c r="T38" s="35">
        <f t="shared" si="2"/>
        <v>0</v>
      </c>
      <c r="U38" s="35" t="e">
        <f t="shared" si="2"/>
        <v>#REF!</v>
      </c>
    </row>
    <row r="39" spans="1:21" s="18" customFormat="1" ht="15" hidden="1" customHeight="1" x14ac:dyDescent="0.25">
      <c r="A39" s="95" t="s">
        <v>33</v>
      </c>
      <c r="B39" s="95"/>
      <c r="C39" s="95"/>
      <c r="D39" s="35"/>
      <c r="E39" s="35"/>
      <c r="F39" s="35"/>
      <c r="G39" s="35"/>
      <c r="H39" s="47"/>
      <c r="I39" s="35"/>
      <c r="J39" s="35"/>
      <c r="K39" s="35"/>
      <c r="L39" s="35"/>
      <c r="M39" s="35"/>
      <c r="N39" s="35"/>
      <c r="O39" s="35"/>
      <c r="P39" s="35"/>
      <c r="Q39" s="28"/>
      <c r="R39" s="28"/>
      <c r="S39" s="28"/>
      <c r="T39" s="28"/>
      <c r="U39" s="28"/>
    </row>
    <row r="40" spans="1:21" s="18" customFormat="1" hidden="1" x14ac:dyDescent="0.25">
      <c r="A40" s="89" t="s">
        <v>34</v>
      </c>
      <c r="B40" s="89"/>
      <c r="C40" s="89"/>
      <c r="D40" s="35"/>
      <c r="E40" s="35"/>
      <c r="F40" s="35"/>
      <c r="G40" s="35"/>
      <c r="H40" s="35">
        <f>H38*H39</f>
        <v>0</v>
      </c>
      <c r="I40" s="35"/>
      <c r="J40" s="35"/>
      <c r="K40" s="35"/>
      <c r="L40" s="35"/>
      <c r="M40" s="35"/>
      <c r="N40" s="35"/>
      <c r="O40" s="35"/>
      <c r="P40" s="35"/>
      <c r="Q40" s="28"/>
      <c r="R40" s="28"/>
      <c r="S40" s="28"/>
      <c r="T40" s="28"/>
      <c r="U40" s="28"/>
    </row>
    <row r="41" spans="1:21" s="18" customFormat="1" x14ac:dyDescent="0.25">
      <c r="A41" s="28"/>
      <c r="B41" s="28" t="s">
        <v>2</v>
      </c>
      <c r="C41" s="27"/>
      <c r="D41" s="27"/>
      <c r="E41" s="21"/>
      <c r="F41" s="29"/>
      <c r="G41" s="21"/>
      <c r="H41" s="30">
        <f>H38*20%</f>
        <v>9965671</v>
      </c>
      <c r="I41" s="21"/>
      <c r="J41" s="21"/>
      <c r="K41" s="21"/>
      <c r="L41" s="21"/>
      <c r="M41" s="21"/>
      <c r="N41" s="21"/>
      <c r="O41" s="21"/>
      <c r="P41" s="21"/>
      <c r="Q41" s="28"/>
      <c r="R41" s="28"/>
      <c r="S41" s="28"/>
      <c r="T41" s="28"/>
      <c r="U41" s="28"/>
    </row>
    <row r="42" spans="1:21" s="18" customFormat="1" x14ac:dyDescent="0.25">
      <c r="A42" s="28"/>
      <c r="B42" s="28" t="s">
        <v>3</v>
      </c>
      <c r="C42" s="27"/>
      <c r="D42" s="27"/>
      <c r="E42" s="21"/>
      <c r="F42" s="29"/>
      <c r="G42" s="21"/>
      <c r="H42" s="30">
        <f>H38+H41</f>
        <v>59794026</v>
      </c>
      <c r="I42" s="21"/>
      <c r="J42" s="21"/>
      <c r="K42" s="21"/>
      <c r="L42" s="21"/>
      <c r="M42" s="21"/>
      <c r="N42" s="21"/>
      <c r="O42" s="21"/>
      <c r="P42" s="21"/>
      <c r="Q42" s="28"/>
      <c r="R42" s="28"/>
      <c r="S42" s="28"/>
      <c r="T42" s="28"/>
      <c r="U42" s="28"/>
    </row>
    <row r="43" spans="1:21" hidden="1" x14ac:dyDescent="0.25">
      <c r="A43" s="94" t="s">
        <v>19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28"/>
      <c r="R43" s="28"/>
      <c r="S43" s="28"/>
      <c r="T43" s="28"/>
      <c r="U43" s="28"/>
    </row>
    <row r="44" spans="1:21" ht="15" hidden="1" customHeight="1" x14ac:dyDescent="0.25">
      <c r="A44" s="53" t="s">
        <v>11</v>
      </c>
      <c r="B44" s="95" t="s">
        <v>12</v>
      </c>
      <c r="C44" s="95"/>
      <c r="D44" s="31"/>
      <c r="E44" s="26"/>
      <c r="F44" s="32"/>
      <c r="G44" s="26"/>
      <c r="H44" s="25" t="e">
        <f>#REF!</f>
        <v>#REF!</v>
      </c>
      <c r="I44" s="26"/>
      <c r="J44" s="26"/>
      <c r="K44" s="26"/>
      <c r="L44" s="26"/>
      <c r="M44" s="26"/>
      <c r="N44" s="26"/>
      <c r="O44" s="26"/>
      <c r="P44" s="26"/>
      <c r="Q44" s="28"/>
      <c r="R44" s="28"/>
      <c r="S44" s="28"/>
      <c r="T44" s="28"/>
      <c r="U44" s="28"/>
    </row>
    <row r="45" spans="1:21" ht="13.5" hidden="1" customHeight="1" x14ac:dyDescent="0.25">
      <c r="A45" s="91" t="s">
        <v>6</v>
      </c>
      <c r="B45" s="91"/>
      <c r="C45" s="91"/>
      <c r="D45" s="91"/>
      <c r="E45" s="91"/>
      <c r="F45" s="91"/>
      <c r="G45" s="24"/>
      <c r="H45" s="25">
        <f>E38*6.21+16</f>
        <v>16</v>
      </c>
      <c r="I45" s="26"/>
      <c r="J45" s="26"/>
      <c r="K45" s="26"/>
      <c r="L45" s="26"/>
      <c r="M45" s="26"/>
      <c r="N45" s="26"/>
      <c r="O45" s="26"/>
      <c r="P45" s="26"/>
      <c r="Q45" s="28"/>
      <c r="R45" s="28"/>
      <c r="S45" s="28"/>
      <c r="T45" s="28"/>
      <c r="U45" s="28"/>
    </row>
    <row r="46" spans="1:21" ht="13.5" hidden="1" customHeight="1" x14ac:dyDescent="0.25">
      <c r="A46" s="91" t="s">
        <v>13</v>
      </c>
      <c r="B46" s="91"/>
      <c r="C46" s="91"/>
      <c r="D46" s="91"/>
      <c r="E46" s="91"/>
      <c r="F46" s="91"/>
      <c r="G46" s="24"/>
      <c r="H46" s="25">
        <f>F38*5.19+1</f>
        <v>1</v>
      </c>
      <c r="I46" s="26"/>
      <c r="J46" s="26"/>
      <c r="K46" s="26"/>
      <c r="L46" s="26"/>
      <c r="M46" s="26"/>
      <c r="N46" s="26"/>
      <c r="O46" s="26"/>
      <c r="P46" s="26"/>
      <c r="Q46" s="28"/>
      <c r="R46" s="28"/>
      <c r="S46" s="28"/>
      <c r="T46" s="28"/>
      <c r="U46" s="28"/>
    </row>
    <row r="47" spans="1:21" ht="15.75" hidden="1" customHeight="1" x14ac:dyDescent="0.25">
      <c r="A47" s="28"/>
      <c r="B47" s="31" t="s">
        <v>36</v>
      </c>
      <c r="C47" s="39"/>
      <c r="D47" s="39">
        <f>D38</f>
        <v>0</v>
      </c>
      <c r="E47" s="39"/>
      <c r="F47" s="40"/>
      <c r="G47" s="39"/>
      <c r="H47" s="39">
        <f>H38+H45+H46</f>
        <v>49828372</v>
      </c>
      <c r="I47" s="39"/>
      <c r="J47" s="39"/>
      <c r="K47" s="39"/>
      <c r="L47" s="39"/>
      <c r="M47" s="39"/>
      <c r="N47" s="39"/>
      <c r="O47" s="39"/>
      <c r="P47" s="39"/>
      <c r="Q47" s="46"/>
      <c r="R47" s="46"/>
      <c r="S47" s="46"/>
      <c r="T47" s="46"/>
      <c r="U47" s="46"/>
    </row>
    <row r="48" spans="1:21" s="15" customFormat="1" x14ac:dyDescent="0.25">
      <c r="A48" s="85" t="s">
        <v>41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5"/>
      <c r="R48" s="5"/>
      <c r="S48" s="5"/>
      <c r="T48" s="5"/>
      <c r="U48" s="5"/>
    </row>
    <row r="49" spans="1:21" s="15" customFormat="1" x14ac:dyDescent="0.25">
      <c r="A49" s="61"/>
      <c r="B49" s="70" t="s">
        <v>42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5"/>
      <c r="R49" s="5"/>
      <c r="S49" s="5"/>
      <c r="T49" s="5"/>
      <c r="U49" s="5"/>
    </row>
    <row r="50" spans="1:21" ht="15.75" x14ac:dyDescent="0.25">
      <c r="A50" s="11"/>
      <c r="B50" s="69" t="s">
        <v>43</v>
      </c>
      <c r="C50" s="8"/>
      <c r="D50" s="8"/>
      <c r="E50" s="8"/>
      <c r="F50" s="8"/>
      <c r="G50" s="19"/>
      <c r="H50" s="19"/>
      <c r="I50" s="8"/>
      <c r="J50" s="8"/>
      <c r="K50" s="8"/>
      <c r="L50" s="8"/>
      <c r="M50" s="8"/>
      <c r="N50" s="8"/>
      <c r="O50" s="8"/>
      <c r="P50" s="8"/>
    </row>
    <row r="51" spans="1:21" ht="4.5" customHeight="1" x14ac:dyDescent="0.25">
      <c r="A51" s="11"/>
      <c r="B51" s="6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1:21" s="41" customFormat="1" ht="32.25" customHeight="1" x14ac:dyDescent="0.25">
      <c r="B52" s="82" t="s">
        <v>60</v>
      </c>
      <c r="C52" s="82"/>
      <c r="D52" s="82"/>
      <c r="E52" s="82"/>
      <c r="F52" s="82"/>
      <c r="G52" s="82"/>
      <c r="H52" s="82"/>
      <c r="I52" s="82"/>
      <c r="J52" s="82"/>
      <c r="K52" s="23"/>
      <c r="L52" s="23"/>
      <c r="M52" s="23"/>
      <c r="N52" s="79" t="s">
        <v>62</v>
      </c>
      <c r="O52" s="23"/>
      <c r="P52" s="23"/>
      <c r="Q52" s="5"/>
      <c r="R52" s="5"/>
      <c r="S52" s="5"/>
      <c r="T52" s="5"/>
      <c r="U52" s="5"/>
    </row>
    <row r="53" spans="1:21" s="41" customFormat="1" ht="3" customHeight="1" x14ac:dyDescent="0.25">
      <c r="B53" s="77"/>
      <c r="C53" s="23"/>
      <c r="D53" s="23"/>
      <c r="E53" s="71"/>
      <c r="F53" s="23"/>
      <c r="G53" s="43"/>
      <c r="H53" s="42"/>
      <c r="I53" s="23"/>
      <c r="J53" s="23"/>
      <c r="K53" s="23"/>
      <c r="L53" s="23"/>
      <c r="M53" s="23"/>
      <c r="N53" s="23"/>
      <c r="O53" s="23"/>
      <c r="P53" s="23"/>
      <c r="Q53" s="5"/>
      <c r="R53" s="5"/>
      <c r="S53" s="5"/>
      <c r="T53" s="5"/>
      <c r="U53" s="5"/>
    </row>
    <row r="54" spans="1:21" s="41" customFormat="1" ht="27" customHeight="1" x14ac:dyDescent="0.25">
      <c r="B54" s="82" t="s">
        <v>74</v>
      </c>
      <c r="C54" s="82"/>
      <c r="D54" s="82"/>
      <c r="E54" s="82"/>
      <c r="F54" s="82"/>
      <c r="G54" s="82"/>
      <c r="H54" s="82"/>
      <c r="I54" s="82"/>
      <c r="J54" s="82"/>
      <c r="K54" s="23"/>
      <c r="L54" s="23"/>
      <c r="M54" s="23"/>
      <c r="N54" s="79" t="s">
        <v>75</v>
      </c>
      <c r="O54" s="23"/>
      <c r="P54" s="23"/>
      <c r="Q54" s="5"/>
      <c r="R54" s="5"/>
      <c r="S54" s="5"/>
      <c r="T54" s="5"/>
      <c r="U54" s="5"/>
    </row>
    <row r="55" spans="1:21" s="7" customFormat="1" ht="3" customHeight="1" x14ac:dyDescent="0.25">
      <c r="B55" s="78"/>
      <c r="C55" s="6"/>
      <c r="D55" s="6"/>
      <c r="E55" s="3"/>
      <c r="F55" s="20"/>
      <c r="G55" s="20"/>
      <c r="H55" s="20"/>
      <c r="I55" s="23"/>
      <c r="J55" s="2"/>
      <c r="K55" s="2"/>
      <c r="L55" s="2"/>
      <c r="M55" s="2"/>
      <c r="N55" s="2"/>
      <c r="O55" s="2"/>
      <c r="P55" s="2"/>
      <c r="Q55" s="5"/>
      <c r="R55" s="5"/>
      <c r="S55" s="5"/>
      <c r="T55" s="5"/>
      <c r="U55" s="5"/>
    </row>
    <row r="56" spans="1:21" s="41" customFormat="1" ht="30.75" customHeight="1" x14ac:dyDescent="0.25">
      <c r="B56" s="82" t="s">
        <v>61</v>
      </c>
      <c r="C56" s="82"/>
      <c r="D56" s="82"/>
      <c r="E56" s="82"/>
      <c r="F56" s="82"/>
      <c r="G56" s="82"/>
      <c r="H56" s="82"/>
      <c r="I56" s="82"/>
      <c r="J56" s="82"/>
      <c r="K56" s="23"/>
      <c r="L56" s="23"/>
      <c r="M56" s="23"/>
      <c r="N56" s="79" t="s">
        <v>63</v>
      </c>
      <c r="O56" s="23"/>
      <c r="P56" s="23"/>
      <c r="Q56" s="5"/>
      <c r="R56" s="5"/>
      <c r="S56" s="5"/>
      <c r="T56" s="5"/>
      <c r="U56" s="5"/>
    </row>
    <row r="57" spans="1:21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21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21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21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21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21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21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21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3:16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</row>
  </sheetData>
  <mergeCells count="46">
    <mergeCell ref="M2:P2"/>
    <mergeCell ref="Q15:U15"/>
    <mergeCell ref="Q16:Q17"/>
    <mergeCell ref="R16:U16"/>
    <mergeCell ref="A39:C39"/>
    <mergeCell ref="A5:U5"/>
    <mergeCell ref="A6:U6"/>
    <mergeCell ref="A8:P8"/>
    <mergeCell ref="A13:B13"/>
    <mergeCell ref="C13:D13"/>
    <mergeCell ref="A10:B10"/>
    <mergeCell ref="C10:D10"/>
    <mergeCell ref="A12:B12"/>
    <mergeCell ref="C12:D12"/>
    <mergeCell ref="B15:B17"/>
    <mergeCell ref="C15:C17"/>
    <mergeCell ref="A43:P43"/>
    <mergeCell ref="B44:C44"/>
    <mergeCell ref="I16:P16"/>
    <mergeCell ref="D15:G15"/>
    <mergeCell ref="E16:G16"/>
    <mergeCell ref="A29:C29"/>
    <mergeCell ref="A35:C35"/>
    <mergeCell ref="A40:C40"/>
    <mergeCell ref="A25:C25"/>
    <mergeCell ref="A26:C26"/>
    <mergeCell ref="A27:C27"/>
    <mergeCell ref="A28:C28"/>
    <mergeCell ref="B36:D36"/>
    <mergeCell ref="B37:D37"/>
    <mergeCell ref="B52:J52"/>
    <mergeCell ref="B54:J54"/>
    <mergeCell ref="B56:J56"/>
    <mergeCell ref="A11:B11"/>
    <mergeCell ref="C11:D11"/>
    <mergeCell ref="A48:P48"/>
    <mergeCell ref="A14:P14"/>
    <mergeCell ref="D16:D17"/>
    <mergeCell ref="H16:H17"/>
    <mergeCell ref="A19:C19"/>
    <mergeCell ref="H15:P15"/>
    <mergeCell ref="A15:A17"/>
    <mergeCell ref="A45:F45"/>
    <mergeCell ref="A24:C24"/>
    <mergeCell ref="A46:F46"/>
    <mergeCell ref="A38:C38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2021-11-17T03:59:19Z</dcterms:modified>
</cp:coreProperties>
</file>