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РНЦ!$A$1:$U$59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H39" i="60" l="1"/>
  <c r="I35" i="60"/>
  <c r="J35" i="60"/>
  <c r="K35" i="60"/>
  <c r="L35" i="60"/>
  <c r="M35" i="60"/>
  <c r="N35" i="60"/>
  <c r="O35" i="60"/>
  <c r="P35" i="60"/>
  <c r="H35" i="60"/>
  <c r="E35" i="60" l="1"/>
  <c r="F35" i="60"/>
  <c r="U41" i="60" l="1"/>
  <c r="U42" i="60" s="1"/>
  <c r="S41" i="60"/>
  <c r="S42" i="60" s="1"/>
  <c r="T42" i="60"/>
  <c r="T35" i="60"/>
  <c r="T43" i="60" l="1"/>
  <c r="P42" i="60" l="1"/>
  <c r="O42" i="60"/>
  <c r="N42" i="60"/>
  <c r="M42" i="60"/>
  <c r="L42" i="60"/>
  <c r="K42" i="60"/>
  <c r="J42" i="60"/>
  <c r="I42" i="60"/>
  <c r="H42" i="60"/>
  <c r="G42" i="60"/>
  <c r="F42" i="60"/>
  <c r="E42" i="60"/>
  <c r="D42" i="60"/>
  <c r="U35" i="60" l="1"/>
  <c r="U43" i="60" s="1"/>
  <c r="N43" i="60"/>
  <c r="M43" i="60"/>
  <c r="L43" i="60"/>
  <c r="K43" i="60"/>
  <c r="S35" i="60" s="1"/>
  <c r="S43" i="60" s="1"/>
  <c r="J43" i="60"/>
  <c r="I43" i="60"/>
  <c r="O43" i="60"/>
  <c r="P43" i="60"/>
  <c r="H43" i="60" l="1"/>
  <c r="D35" i="60"/>
  <c r="D43" i="60" s="1"/>
  <c r="H46" i="60" l="1"/>
  <c r="H47" i="60" s="1"/>
  <c r="H45" i="60"/>
  <c r="F43" i="60"/>
  <c r="H51" i="60" s="1"/>
  <c r="G35" i="60"/>
  <c r="G43" i="60" s="1"/>
  <c r="E43" i="60" l="1"/>
  <c r="H50" i="60" s="1"/>
  <c r="H52" i="60" s="1"/>
  <c r="R35" i="60"/>
  <c r="Q35" i="60"/>
  <c r="D52" i="60"/>
  <c r="R42" i="60" l="1"/>
  <c r="R43" i="60" s="1"/>
  <c r="Q42" i="60"/>
  <c r="Q43" i="60" s="1"/>
  <c r="H49" i="60"/>
</calcChain>
</file>

<file path=xl/sharedStrings.xml><?xml version="1.0" encoding="utf-8"?>
<sst xmlns="http://schemas.openxmlformats.org/spreadsheetml/2006/main" count="103" uniqueCount="92">
  <si>
    <t>Наименование смет</t>
  </si>
  <si>
    <t xml:space="preserve">№ смет </t>
  </si>
  <si>
    <t xml:space="preserve">НДС </t>
  </si>
  <si>
    <t>Всего с НДС</t>
  </si>
  <si>
    <t>Стоимость чел. часа рабочих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</si>
  <si>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</si>
  <si>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</si>
  <si>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</si>
  <si>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</si>
  <si>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</si>
  <si>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</si>
  <si>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</si>
  <si>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</si>
  <si>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</si>
  <si>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</si>
  <si>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</si>
  <si>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Зимнее удорожание</t>
  </si>
  <si>
    <t>Временные здания и сооружения</t>
  </si>
  <si>
    <t>Оборудование поставки подрядчика</t>
  </si>
  <si>
    <t>в том числе</t>
  </si>
  <si>
    <t xml:space="preserve">Индекс на материалы </t>
  </si>
  <si>
    <t>Лимитированные затраты</t>
  </si>
  <si>
    <t>Непредвиденные работы и затраты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</si>
  <si>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</si>
  <si>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</si>
  <si>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</si>
  <si>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</si>
  <si>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</si>
  <si>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</si>
  <si>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С.Н.Костоглодов</t>
  </si>
  <si>
    <t>Индекс на оборудование</t>
  </si>
  <si>
    <t>М.А.Шенемецкая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</si>
  <si>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</si>
  <si>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</si>
  <si>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</si>
  <si>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</si>
  <si>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</si>
  <si>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</si>
  <si>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</si>
  <si>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</si>
  <si>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>%</t>
  </si>
  <si>
    <t xml:space="preserve">Стоимость работ в текущей цене </t>
  </si>
  <si>
    <t xml:space="preserve"> Итого без учета НДС</t>
  </si>
  <si>
    <t>ФОТ</t>
  </si>
  <si>
    <t>в т.ч.:</t>
  </si>
  <si>
    <t>Расчет начальной стоимости работ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</si>
  <si>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</si>
  <si>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</si>
  <si>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</si>
  <si>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</si>
  <si>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</si>
  <si>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Ремонт+материалы</t>
  </si>
  <si>
    <t xml:space="preserve"> Ремонт  душевой здания гаража (ТЭЦ), инв. № ИЭ14800000046</t>
  </si>
  <si>
    <t>Ремонт  душевой 1 этаж бытовое помещение с диспетчерской и гаражом  (РТС-2)  инв. № ИЭ14800000042</t>
  </si>
  <si>
    <t xml:space="preserve"> Ремонт раздевалки и санитарных узлов 1-4 этаж здания котлотурбинного цеха (ЭПТК ТЭЦ), инв. № ИЭ14800000004</t>
  </si>
  <si>
    <t>Ремонт раздевалок и санитарного узла 2 этаж здания химводоочистки с конденсатоочисткой  (ЭПТК ТЭЦ),  инв. № ИЭ14800000045</t>
  </si>
  <si>
    <t>Ремонт в помещении сан.узла 1 этажа здания административного корпуса (ТЭЦ), инв. № ИЭ14800000019</t>
  </si>
  <si>
    <t>Ремонт санитарного узла, бытового помещения 2 этаж здания теплая стоянка на 5 автомашин   (РТС-2), инв. № ИЭ14800000014</t>
  </si>
  <si>
    <t>Ремонт помещения душевой  2 этаж здания дробильного корпуса ,  инв. № ИЭ14800000022</t>
  </si>
  <si>
    <t>Ремонт помещений санитарных узлов 2 и 3 этаж здания электрокотельной "Энергетик" (ТЭЦ), инв. № ИЭ14800000029</t>
  </si>
  <si>
    <t>Ремонт санитарного узла  1 этаж здания мастерских (РТС-2), инв. № ИЭ14800000007</t>
  </si>
  <si>
    <t>Ремонт санитарного узла ЦТП 27-мкр Братск, инв. № КСУ010005729</t>
  </si>
  <si>
    <t>Ремонт санитарного узла здания ОЗК (ЦТП Северного Артека), жр.Северный Артек, инв. № КСУ010005698</t>
  </si>
  <si>
    <t>Ремонт комнаты приема пищи бульдозерного бокса здания объединенно-вспомогательного корпуса (ЭПТК ЦРГК), инв. № ИЭ14800000050</t>
  </si>
  <si>
    <t>1-21</t>
  </si>
  <si>
    <t>2-21</t>
  </si>
  <si>
    <t>3-21</t>
  </si>
  <si>
    <t>4-21</t>
  </si>
  <si>
    <t>5-21</t>
  </si>
  <si>
    <t>6-21</t>
  </si>
  <si>
    <t>8-21</t>
  </si>
  <si>
    <t>9-21</t>
  </si>
  <si>
    <t>10-21</t>
  </si>
  <si>
    <t>11-21</t>
  </si>
  <si>
    <t>13-21</t>
  </si>
  <si>
    <t>14-21</t>
  </si>
  <si>
    <t>15-21</t>
  </si>
  <si>
    <t>Ремонт санитарных узлов 2 этаж здания ремонтно-строительных мастерских , инв.№ИЭ14800000020</t>
  </si>
  <si>
    <t>Индекс-дефлятор на материалы и ЭММ на 4кв 2021г</t>
  </si>
  <si>
    <t>3/2020</t>
  </si>
  <si>
    <t>Составлен в ценах по состоянию на 3кв. 2020_г.</t>
  </si>
  <si>
    <t>Инженер ОПР ЦОР-ТИ</t>
  </si>
  <si>
    <t>Е.В. Богородова</t>
  </si>
  <si>
    <t>Основание: Проект/ведомости №1-21;2-21;3-21;4-21;5-21;6-21;8-21;9-21;10-21;11-21;13-21;14-21;15-21;, утвержденные Заместителем директора филиала-техническим директором ТЭЦ-6 Д.В. Васильевым</t>
  </si>
  <si>
    <t>2/2021</t>
  </si>
  <si>
    <t xml:space="preserve">Директор филиала ТЭЦ-6 ООО "Байкальская энергетическая компания " </t>
  </si>
  <si>
    <t xml:space="preserve"> ____________________С.И. Коноплев</t>
  </si>
  <si>
    <t>"______ " __________________2021г</t>
  </si>
  <si>
    <t>по объекту (работ/услуг): Выполнение работ по ремонту санитарных узлов, душевых и бытовых помещений                                                                                              на филиале ТЭЦ-6 ТИиТС в г. Братске</t>
  </si>
  <si>
    <t>Всего Ремонт+материалы</t>
  </si>
  <si>
    <t>Начальник ЦОР-ТИ</t>
  </si>
  <si>
    <t>Д.В. Юхнев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</si>
</sst>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  <numFmt numFmtId="168" formatCode="#,##0\ _₽"/>
    <numFmt numFmtId="169" formatCode="0.0%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16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10" fontId="25" fillId="0" borderId="0" xfId="0" applyNumberFormat="1" applyFont="1" applyAlignment="1">
      <alignment horizontal="right" vertical="center"/>
    </xf>
    <xf numFmtId="0" fontId="29" fillId="0" borderId="0" xfId="0" applyFont="1" applyFill="1" applyBorder="1"/>
    <xf numFmtId="3" fontId="31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3" fontId="31" fillId="0" borderId="3" xfId="0" applyNumberFormat="1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2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31" fillId="0" borderId="3" xfId="0" applyNumberFormat="1" applyFont="1" applyBorder="1" applyAlignment="1">
      <alignment horizontal="left" wrapText="1"/>
    </xf>
    <xf numFmtId="3" fontId="31" fillId="0" borderId="3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/>
    <xf numFmtId="0" fontId="22" fillId="0" borderId="0" xfId="0" applyFont="1" applyFill="1" applyBorder="1" applyAlignment="1"/>
    <xf numFmtId="0" fontId="29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vertical="center"/>
    </xf>
    <xf numFmtId="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9" fontId="25" fillId="0" borderId="3" xfId="0" applyNumberFormat="1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vertical="top"/>
    </xf>
    <xf numFmtId="0" fontId="35" fillId="0" borderId="0" xfId="0" applyFont="1" applyAlignment="1">
      <alignment horizontal="left" vertical="center"/>
    </xf>
    <xf numFmtId="3" fontId="31" fillId="0" borderId="0" xfId="0" applyNumberFormat="1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/>
    </xf>
    <xf numFmtId="3" fontId="29" fillId="0" borderId="3" xfId="0" applyNumberFormat="1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49" fontId="36" fillId="2" borderId="1" xfId="0" applyNumberFormat="1" applyFont="1" applyFill="1" applyBorder="1" applyAlignment="1">
      <alignment horizontal="center" vertical="center"/>
    </xf>
    <xf numFmtId="168" fontId="8" fillId="2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69" fontId="25" fillId="0" borderId="0" xfId="0" applyNumberFormat="1" applyFont="1" applyAlignment="1">
      <alignment horizontal="right" vertical="center"/>
    </xf>
    <xf numFmtId="3" fontId="31" fillId="0" borderId="0" xfId="0" applyNumberFormat="1" applyFont="1" applyAlignment="1">
      <alignment horizontal="left" wrapText="1"/>
    </xf>
    <xf numFmtId="0" fontId="29" fillId="0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10" fontId="25" fillId="0" borderId="3" xfId="0" applyNumberFormat="1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 wrapText="1"/>
    </xf>
    <xf numFmtId="49" fontId="25" fillId="0" borderId="3" xfId="0" applyNumberFormat="1" applyFont="1" applyBorder="1" applyAlignment="1">
      <alignment horizontal="center" vertical="center"/>
    </xf>
    <xf numFmtId="49" fontId="30" fillId="0" borderId="3" xfId="0" applyNumberFormat="1" applyFont="1" applyBorder="1" applyAlignment="1">
      <alignment horizontal="center"/>
    </xf>
    <xf numFmtId="0" fontId="25" fillId="0" borderId="3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3" fontId="31" fillId="0" borderId="3" xfId="0" applyNumberFormat="1" applyFont="1" applyBorder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U93"/>
  <sheetViews>
    <sheetView tabSelected="1" view="pageBreakPreview" zoomScale="80" zoomScaleNormal="75" zoomScaleSheetLayoutView="80" zoomScalePageLayoutView="86" workbookViewId="0">
      <selection activeCell="Y9" sqref="Y9"/>
    </sheetView>
  </sheetViews>
  <sheetFormatPr defaultColWidth="9.140625" defaultRowHeight="15" outlineLevelCol="1" x14ac:dyDescent="0.25"/>
  <cols>
    <col min="1" max="1" width="4.28515625" style="5" customWidth="1"/>
    <col min="2" max="2" width="40.5703125" style="5" customWidth="1"/>
    <col min="3" max="3" width="10.5703125" style="5" customWidth="1"/>
    <col min="4" max="4" width="11.85546875" style="5" hidden="1" customWidth="1" outlineLevel="1"/>
    <col min="5" max="5" width="10.85546875" style="5" hidden="1" customWidth="1" outlineLevel="1"/>
    <col min="6" max="6" width="10" style="10" hidden="1" customWidth="1" outlineLevel="1"/>
    <col min="7" max="7" width="11.28515625" style="5" hidden="1" customWidth="1" outlineLevel="1"/>
    <col min="8" max="8" width="15.85546875" style="5" customWidth="1" collapsed="1"/>
    <col min="9" max="10" width="11.28515625" style="5" customWidth="1" outlineLevel="1"/>
    <col min="11" max="11" width="11.85546875" style="5" customWidth="1"/>
    <col min="12" max="13" width="11.5703125" style="5" customWidth="1" outlineLevel="1"/>
    <col min="14" max="14" width="14.85546875" style="5" customWidth="1" outlineLevel="1"/>
    <col min="15" max="15" width="11.5703125" style="5" customWidth="1" outlineLevel="1"/>
    <col min="16" max="16" width="11.5703125" style="5" customWidth="1"/>
    <col min="17" max="17" width="11.28515625" style="5" hidden="1" customWidth="1"/>
    <col min="18" max="18" width="12.5703125" style="5" hidden="1" customWidth="1"/>
    <col min="19" max="19" width="12" style="5" hidden="1" customWidth="1"/>
    <col min="20" max="21" width="0" style="5" hidden="1" customWidth="1"/>
    <col min="22" max="16384" width="9.140625" style="5"/>
  </cols>
  <sheetData>
    <row r="1" spans="1:21" s="7" customFormat="1" ht="18.75" x14ac:dyDescent="0.25">
      <c r="A1" s="52"/>
      <c r="B1" s="53"/>
      <c r="C1" s="54"/>
      <c r="F1" s="55"/>
      <c r="M1" s="60" t="s">
        <v>34</v>
      </c>
      <c r="O1" s="61"/>
      <c r="P1" s="61"/>
    </row>
    <row r="2" spans="1:21" s="7" customFormat="1" ht="39" customHeight="1" x14ac:dyDescent="0.25">
      <c r="A2" s="52"/>
      <c r="B2" s="53"/>
      <c r="C2" s="54"/>
      <c r="F2" s="55"/>
      <c r="M2" s="88" t="s">
        <v>85</v>
      </c>
      <c r="N2" s="88"/>
      <c r="O2" s="88"/>
      <c r="P2" s="88"/>
    </row>
    <row r="3" spans="1:21" s="7" customFormat="1" ht="45.75" customHeight="1" x14ac:dyDescent="0.25">
      <c r="A3" s="52"/>
      <c r="B3" s="53"/>
      <c r="C3" s="54"/>
      <c r="F3" s="56"/>
      <c r="G3" s="56"/>
      <c r="M3" s="62" t="s">
        <v>86</v>
      </c>
      <c r="O3" s="62"/>
      <c r="P3" s="62"/>
    </row>
    <row r="4" spans="1:21" s="7" customFormat="1" ht="21.75" customHeight="1" x14ac:dyDescent="0.25">
      <c r="A4" s="52"/>
      <c r="B4" s="53"/>
      <c r="C4" s="54"/>
      <c r="F4" s="56"/>
      <c r="G4" s="56"/>
      <c r="M4" s="60" t="s">
        <v>87</v>
      </c>
      <c r="O4" s="63"/>
      <c r="P4" s="63"/>
    </row>
    <row r="5" spans="1:21" s="7" customFormat="1" ht="21.75" customHeight="1" x14ac:dyDescent="0.25">
      <c r="A5" s="52"/>
      <c r="B5" s="53"/>
      <c r="C5" s="54"/>
      <c r="F5" s="56"/>
      <c r="G5" s="56"/>
      <c r="M5" s="60"/>
      <c r="O5" s="63"/>
      <c r="P5" s="63"/>
    </row>
    <row r="6" spans="1:21" s="44" customFormat="1" ht="18.75" x14ac:dyDescent="0.25">
      <c r="A6" s="92" t="s">
        <v>45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</row>
    <row r="7" spans="1:21" s="44" customFormat="1" ht="42.75" customHeight="1" x14ac:dyDescent="0.25">
      <c r="A7" s="92" t="s">
        <v>88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</row>
    <row r="8" spans="1:21" ht="10.15" customHeight="1" x14ac:dyDescent="0.25">
      <c r="A8" s="8"/>
      <c r="B8" s="8"/>
      <c r="C8" s="8"/>
      <c r="D8" s="8"/>
      <c r="E8" s="8"/>
      <c r="F8" s="9"/>
      <c r="G8" s="20"/>
      <c r="H8" s="20"/>
      <c r="I8" s="8"/>
      <c r="J8" s="8"/>
      <c r="K8" s="8"/>
      <c r="L8" s="8"/>
      <c r="M8" s="8"/>
      <c r="N8" s="8"/>
      <c r="O8" s="8"/>
      <c r="P8" s="8"/>
    </row>
    <row r="9" spans="1:21" ht="37.5" customHeight="1" x14ac:dyDescent="0.25">
      <c r="A9" s="93" t="s">
        <v>83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</row>
    <row r="10" spans="1:21" s="15" customFormat="1" ht="15" customHeight="1" x14ac:dyDescent="0.25">
      <c r="A10" s="12" t="s">
        <v>5</v>
      </c>
      <c r="B10" s="13"/>
      <c r="C10" s="13"/>
      <c r="D10" s="13"/>
      <c r="F10" s="16"/>
      <c r="I10" s="14"/>
      <c r="J10" s="14"/>
    </row>
    <row r="11" spans="1:21" s="15" customFormat="1" ht="15" customHeight="1" x14ac:dyDescent="0.2">
      <c r="A11" s="97" t="s">
        <v>4</v>
      </c>
      <c r="B11" s="97"/>
      <c r="C11" s="99" t="s">
        <v>84</v>
      </c>
      <c r="D11" s="99"/>
      <c r="E11" s="70"/>
      <c r="F11" s="71"/>
      <c r="G11" s="70"/>
      <c r="H11" s="70"/>
      <c r="M11" s="12" t="s">
        <v>21</v>
      </c>
    </row>
    <row r="12" spans="1:21" s="15" customFormat="1" ht="15.75" customHeight="1" x14ac:dyDescent="0.25">
      <c r="A12" s="97" t="s">
        <v>27</v>
      </c>
      <c r="B12" s="97"/>
      <c r="C12" s="98" t="s">
        <v>79</v>
      </c>
      <c r="D12" s="98"/>
      <c r="E12" s="70"/>
      <c r="F12" s="71"/>
      <c r="G12" s="70"/>
      <c r="H12" s="70"/>
      <c r="I12" s="17"/>
      <c r="J12" s="17"/>
      <c r="M12" s="17" t="s">
        <v>17</v>
      </c>
      <c r="P12" s="24" t="s">
        <v>40</v>
      </c>
    </row>
    <row r="13" spans="1:21" s="15" customFormat="1" ht="15.75" customHeight="1" x14ac:dyDescent="0.25">
      <c r="A13" s="97" t="s">
        <v>20</v>
      </c>
      <c r="B13" s="97"/>
      <c r="C13" s="100"/>
      <c r="D13" s="100"/>
      <c r="E13" s="70"/>
      <c r="F13" s="71"/>
      <c r="G13" s="70"/>
      <c r="H13" s="70"/>
      <c r="I13" s="12"/>
      <c r="J13" s="12"/>
      <c r="M13" s="17" t="s">
        <v>16</v>
      </c>
      <c r="P13" s="24" t="s">
        <v>40</v>
      </c>
    </row>
    <row r="14" spans="1:21" s="15" customFormat="1" ht="15.75" customHeight="1" x14ac:dyDescent="0.25">
      <c r="A14" s="97" t="s">
        <v>30</v>
      </c>
      <c r="B14" s="97"/>
      <c r="C14" s="100"/>
      <c r="D14" s="100"/>
      <c r="E14" s="70"/>
      <c r="F14" s="71"/>
      <c r="G14" s="70"/>
      <c r="H14" s="72"/>
      <c r="I14" s="12"/>
      <c r="J14" s="12"/>
      <c r="M14" s="17" t="s">
        <v>22</v>
      </c>
      <c r="P14" s="86">
        <v>1.4999999999999999E-2</v>
      </c>
    </row>
    <row r="15" spans="1:21" s="15" customFormat="1" ht="30.75" customHeight="1" x14ac:dyDescent="0.25">
      <c r="A15" s="94" t="s">
        <v>78</v>
      </c>
      <c r="B15" s="94"/>
      <c r="C15" s="95">
        <v>2.4299999999999999E-2</v>
      </c>
      <c r="D15" s="96"/>
      <c r="E15" s="73"/>
      <c r="F15" s="73"/>
      <c r="G15" s="73"/>
      <c r="H15" s="68"/>
      <c r="I15" s="65"/>
      <c r="J15" s="65"/>
      <c r="K15" s="65"/>
      <c r="L15" s="65"/>
      <c r="M15" s="65"/>
      <c r="N15" s="65"/>
      <c r="O15" s="65"/>
      <c r="P15" s="64"/>
    </row>
    <row r="16" spans="1:21" ht="15" customHeight="1" x14ac:dyDescent="0.25">
      <c r="A16" s="113" t="s">
        <v>80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</row>
    <row r="17" spans="1:21" x14ac:dyDescent="0.25">
      <c r="A17" s="89" t="s">
        <v>35</v>
      </c>
      <c r="B17" s="89" t="s">
        <v>0</v>
      </c>
      <c r="C17" s="89" t="s">
        <v>1</v>
      </c>
      <c r="D17" s="89" t="s">
        <v>25</v>
      </c>
      <c r="E17" s="89"/>
      <c r="F17" s="89"/>
      <c r="G17" s="89"/>
      <c r="H17" s="89" t="s">
        <v>41</v>
      </c>
      <c r="I17" s="89"/>
      <c r="J17" s="89"/>
      <c r="K17" s="89"/>
      <c r="L17" s="89"/>
      <c r="M17" s="89"/>
      <c r="N17" s="89"/>
      <c r="O17" s="89"/>
      <c r="P17" s="89"/>
      <c r="Q17" s="89" t="s">
        <v>36</v>
      </c>
      <c r="R17" s="89"/>
      <c r="S17" s="89"/>
      <c r="T17" s="89"/>
      <c r="U17" s="89"/>
    </row>
    <row r="18" spans="1:21" ht="15" customHeight="1" x14ac:dyDescent="0.25">
      <c r="A18" s="89"/>
      <c r="B18" s="89"/>
      <c r="C18" s="89"/>
      <c r="D18" s="89" t="s">
        <v>10</v>
      </c>
      <c r="E18" s="89" t="s">
        <v>19</v>
      </c>
      <c r="F18" s="89"/>
      <c r="G18" s="89"/>
      <c r="H18" s="90" t="s">
        <v>10</v>
      </c>
      <c r="I18" s="89" t="s">
        <v>19</v>
      </c>
      <c r="J18" s="89"/>
      <c r="K18" s="89"/>
      <c r="L18" s="89"/>
      <c r="M18" s="89"/>
      <c r="N18" s="89"/>
      <c r="O18" s="89"/>
      <c r="P18" s="89"/>
      <c r="Q18" s="90" t="s">
        <v>10</v>
      </c>
      <c r="R18" s="89" t="s">
        <v>19</v>
      </c>
      <c r="S18" s="89"/>
      <c r="T18" s="89"/>
      <c r="U18" s="89"/>
    </row>
    <row r="19" spans="1:21" ht="46.5" customHeight="1" x14ac:dyDescent="0.25">
      <c r="A19" s="89"/>
      <c r="B19" s="89"/>
      <c r="C19" s="89"/>
      <c r="D19" s="89"/>
      <c r="E19" s="39" t="s">
        <v>7</v>
      </c>
      <c r="F19" s="39" t="s">
        <v>11</v>
      </c>
      <c r="G19" s="39" t="s">
        <v>28</v>
      </c>
      <c r="H19" s="90"/>
      <c r="I19" s="39" t="s">
        <v>43</v>
      </c>
      <c r="J19" s="39" t="s">
        <v>6</v>
      </c>
      <c r="K19" s="39" t="s">
        <v>26</v>
      </c>
      <c r="L19" s="39" t="s">
        <v>8</v>
      </c>
      <c r="M19" s="39" t="s">
        <v>9</v>
      </c>
      <c r="N19" s="39" t="s">
        <v>18</v>
      </c>
      <c r="O19" s="39" t="s">
        <v>46</v>
      </c>
      <c r="P19" s="50" t="s">
        <v>47</v>
      </c>
      <c r="Q19" s="90"/>
      <c r="R19" s="48" t="s">
        <v>37</v>
      </c>
      <c r="S19" s="48" t="s">
        <v>26</v>
      </c>
      <c r="T19" s="48" t="s">
        <v>18</v>
      </c>
      <c r="U19" s="40" t="s">
        <v>15</v>
      </c>
    </row>
    <row r="20" spans="1:21" ht="15.75" customHeight="1" x14ac:dyDescent="0.25">
      <c r="A20" s="39">
        <v>1</v>
      </c>
      <c r="B20" s="39">
        <v>2</v>
      </c>
      <c r="C20" s="39">
        <v>3</v>
      </c>
      <c r="D20" s="39">
        <v>4</v>
      </c>
      <c r="E20" s="39">
        <v>5</v>
      </c>
      <c r="F20" s="39">
        <v>6</v>
      </c>
      <c r="G20" s="39">
        <v>7</v>
      </c>
      <c r="H20" s="39">
        <v>4</v>
      </c>
      <c r="I20" s="39">
        <v>5</v>
      </c>
      <c r="J20" s="39">
        <v>6</v>
      </c>
      <c r="K20" s="39">
        <v>7</v>
      </c>
      <c r="L20" s="39">
        <v>8</v>
      </c>
      <c r="M20" s="39">
        <v>9</v>
      </c>
      <c r="N20" s="39">
        <v>10</v>
      </c>
      <c r="O20" s="39">
        <v>11</v>
      </c>
      <c r="P20" s="39">
        <v>12</v>
      </c>
      <c r="Q20" s="48">
        <v>12</v>
      </c>
      <c r="R20" s="48">
        <v>13</v>
      </c>
      <c r="S20" s="48">
        <v>14</v>
      </c>
      <c r="T20" s="48">
        <v>15</v>
      </c>
      <c r="U20" s="48">
        <v>16</v>
      </c>
    </row>
    <row r="21" spans="1:21" s="18" customFormat="1" ht="15" customHeight="1" x14ac:dyDescent="0.25">
      <c r="A21" s="102" t="s">
        <v>51</v>
      </c>
      <c r="B21" s="102"/>
      <c r="C21" s="102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48"/>
      <c r="R21" s="48"/>
      <c r="S21" s="48"/>
      <c r="T21" s="48"/>
      <c r="U21" s="48"/>
    </row>
    <row r="22" spans="1:21" s="18" customFormat="1" ht="28.5" customHeight="1" x14ac:dyDescent="0.25">
      <c r="A22" s="80">
        <v>1</v>
      </c>
      <c r="B22" s="81" t="s">
        <v>52</v>
      </c>
      <c r="C22" s="83" t="s">
        <v>64</v>
      </c>
      <c r="D22" s="79"/>
      <c r="E22" s="79"/>
      <c r="F22" s="79"/>
      <c r="G22" s="79"/>
      <c r="H22" s="84">
        <v>16429</v>
      </c>
      <c r="I22" s="85">
        <v>3807</v>
      </c>
      <c r="J22" s="85">
        <v>14</v>
      </c>
      <c r="K22" s="85">
        <v>7088</v>
      </c>
      <c r="L22" s="85">
        <v>3213</v>
      </c>
      <c r="M22" s="85">
        <v>2065</v>
      </c>
      <c r="N22" s="85"/>
      <c r="O22" s="85">
        <v>12.25</v>
      </c>
      <c r="P22" s="85"/>
      <c r="Q22" s="79"/>
      <c r="R22" s="79"/>
      <c r="S22" s="79"/>
      <c r="T22" s="79"/>
      <c r="U22" s="79"/>
    </row>
    <row r="23" spans="1:21" s="18" customFormat="1" ht="53.25" customHeight="1" x14ac:dyDescent="0.25">
      <c r="A23" s="80">
        <v>2</v>
      </c>
      <c r="B23" s="81" t="s">
        <v>53</v>
      </c>
      <c r="C23" s="83" t="s">
        <v>65</v>
      </c>
      <c r="D23" s="79"/>
      <c r="E23" s="79"/>
      <c r="F23" s="79"/>
      <c r="G23" s="79"/>
      <c r="H23" s="84">
        <v>76815</v>
      </c>
      <c r="I23" s="85">
        <v>16357</v>
      </c>
      <c r="J23" s="85">
        <v>289</v>
      </c>
      <c r="K23" s="85">
        <v>35699</v>
      </c>
      <c r="L23" s="85">
        <v>14593</v>
      </c>
      <c r="M23" s="85">
        <v>8879</v>
      </c>
      <c r="N23" s="85"/>
      <c r="O23" s="85">
        <v>51.65</v>
      </c>
      <c r="P23" s="85">
        <v>0.33</v>
      </c>
      <c r="Q23" s="79"/>
      <c r="R23" s="79"/>
      <c r="S23" s="79"/>
      <c r="T23" s="79"/>
      <c r="U23" s="79"/>
    </row>
    <row r="24" spans="1:21" s="18" customFormat="1" ht="52.5" customHeight="1" x14ac:dyDescent="0.25">
      <c r="A24" s="80">
        <v>3</v>
      </c>
      <c r="B24" s="81" t="s">
        <v>54</v>
      </c>
      <c r="C24" s="83" t="s">
        <v>66</v>
      </c>
      <c r="D24" s="79"/>
      <c r="E24" s="79"/>
      <c r="F24" s="79"/>
      <c r="G24" s="79"/>
      <c r="H24" s="84">
        <v>250385</v>
      </c>
      <c r="I24" s="85">
        <v>57648</v>
      </c>
      <c r="J24" s="85">
        <v>947</v>
      </c>
      <c r="K24" s="85">
        <v>100322</v>
      </c>
      <c r="L24" s="85">
        <v>54300</v>
      </c>
      <c r="M24" s="85">
        <v>33754</v>
      </c>
      <c r="N24" s="85"/>
      <c r="O24" s="85">
        <v>182.76</v>
      </c>
      <c r="P24" s="85">
        <v>0.81</v>
      </c>
      <c r="Q24" s="79"/>
      <c r="R24" s="79"/>
      <c r="S24" s="79"/>
      <c r="T24" s="79"/>
      <c r="U24" s="79"/>
    </row>
    <row r="25" spans="1:21" s="18" customFormat="1" ht="58.5" customHeight="1" x14ac:dyDescent="0.25">
      <c r="A25" s="80">
        <v>4</v>
      </c>
      <c r="B25" s="81" t="s">
        <v>55</v>
      </c>
      <c r="C25" s="83" t="s">
        <v>67</v>
      </c>
      <c r="D25" s="79"/>
      <c r="E25" s="79"/>
      <c r="F25" s="79"/>
      <c r="G25" s="79"/>
      <c r="H25" s="84">
        <v>360939</v>
      </c>
      <c r="I25" s="85">
        <v>88541</v>
      </c>
      <c r="J25" s="85">
        <v>1385</v>
      </c>
      <c r="K25" s="85">
        <v>111617</v>
      </c>
      <c r="L25" s="85">
        <v>99591</v>
      </c>
      <c r="M25" s="85">
        <v>55157</v>
      </c>
      <c r="N25" s="85"/>
      <c r="O25" s="85">
        <v>280.79000000000002</v>
      </c>
      <c r="P25" s="85">
        <v>2.0299999999999998</v>
      </c>
      <c r="Q25" s="79"/>
      <c r="R25" s="79"/>
      <c r="S25" s="79"/>
      <c r="T25" s="79"/>
      <c r="U25" s="79"/>
    </row>
    <row r="26" spans="1:21" s="18" customFormat="1" ht="55.5" customHeight="1" x14ac:dyDescent="0.25">
      <c r="A26" s="80">
        <v>5</v>
      </c>
      <c r="B26" s="81" t="s">
        <v>56</v>
      </c>
      <c r="C26" s="83" t="s">
        <v>68</v>
      </c>
      <c r="D26" s="79"/>
      <c r="E26" s="79"/>
      <c r="F26" s="79"/>
      <c r="G26" s="79"/>
      <c r="H26" s="84">
        <v>12780</v>
      </c>
      <c r="I26" s="85">
        <v>3843</v>
      </c>
      <c r="J26" s="85">
        <v>356</v>
      </c>
      <c r="K26" s="85">
        <v>2600</v>
      </c>
      <c r="L26" s="85">
        <v>4029</v>
      </c>
      <c r="M26" s="85">
        <v>1857</v>
      </c>
      <c r="N26" s="85"/>
      <c r="O26" s="85">
        <v>12.15</v>
      </c>
      <c r="P26" s="85">
        <v>0.32</v>
      </c>
      <c r="Q26" s="79"/>
      <c r="R26" s="79"/>
      <c r="S26" s="79"/>
      <c r="T26" s="79"/>
      <c r="U26" s="79"/>
    </row>
    <row r="27" spans="1:21" s="18" customFormat="1" ht="56.25" customHeight="1" x14ac:dyDescent="0.25">
      <c r="A27" s="80">
        <v>6</v>
      </c>
      <c r="B27" s="82" t="s">
        <v>57</v>
      </c>
      <c r="C27" s="83" t="s">
        <v>69</v>
      </c>
      <c r="D27" s="79"/>
      <c r="E27" s="79"/>
      <c r="F27" s="79"/>
      <c r="G27" s="79"/>
      <c r="H27" s="84">
        <v>192803</v>
      </c>
      <c r="I27" s="85">
        <v>35917</v>
      </c>
      <c r="J27" s="85">
        <v>2434</v>
      </c>
      <c r="K27" s="85">
        <v>95151</v>
      </c>
      <c r="L27" s="85">
        <v>37516</v>
      </c>
      <c r="M27" s="85">
        <v>19949</v>
      </c>
      <c r="N27" s="85"/>
      <c r="O27" s="85">
        <v>111.38</v>
      </c>
      <c r="P27" s="85">
        <v>2.4500000000000002</v>
      </c>
      <c r="Q27" s="79"/>
      <c r="R27" s="79"/>
      <c r="S27" s="79"/>
      <c r="T27" s="79"/>
      <c r="U27" s="79"/>
    </row>
    <row r="28" spans="1:21" s="18" customFormat="1" ht="42" customHeight="1" x14ac:dyDescent="0.25">
      <c r="A28" s="80">
        <v>7</v>
      </c>
      <c r="B28" s="81" t="s">
        <v>77</v>
      </c>
      <c r="C28" s="83" t="s">
        <v>70</v>
      </c>
      <c r="D28" s="79"/>
      <c r="E28" s="79"/>
      <c r="F28" s="79"/>
      <c r="G28" s="79"/>
      <c r="H28" s="84">
        <v>50406</v>
      </c>
      <c r="I28" s="85">
        <v>10802</v>
      </c>
      <c r="J28" s="85">
        <v>868</v>
      </c>
      <c r="K28" s="85">
        <v>20858</v>
      </c>
      <c r="L28" s="85">
        <v>11282</v>
      </c>
      <c r="M28" s="85">
        <v>6072</v>
      </c>
      <c r="N28" s="85"/>
      <c r="O28" s="85">
        <v>33.340000000000003</v>
      </c>
      <c r="P28" s="85">
        <v>0.52</v>
      </c>
      <c r="Q28" s="79"/>
      <c r="R28" s="79"/>
      <c r="S28" s="79"/>
      <c r="T28" s="79"/>
      <c r="U28" s="79"/>
    </row>
    <row r="29" spans="1:21" s="18" customFormat="1" ht="46.5" customHeight="1" x14ac:dyDescent="0.25">
      <c r="A29" s="80">
        <v>8</v>
      </c>
      <c r="B29" s="81" t="s">
        <v>58</v>
      </c>
      <c r="C29" s="83" t="s">
        <v>71</v>
      </c>
      <c r="D29" s="79"/>
      <c r="E29" s="79"/>
      <c r="F29" s="79"/>
      <c r="G29" s="79"/>
      <c r="H29" s="84">
        <v>25260</v>
      </c>
      <c r="I29" s="85">
        <v>6489</v>
      </c>
      <c r="J29" s="85">
        <v>40</v>
      </c>
      <c r="K29" s="85">
        <v>9457</v>
      </c>
      <c r="L29" s="85">
        <v>5469</v>
      </c>
      <c r="M29" s="85">
        <v>3433</v>
      </c>
      <c r="N29" s="85"/>
      <c r="O29" s="85">
        <v>21.17</v>
      </c>
      <c r="P29" s="85"/>
      <c r="Q29" s="79"/>
      <c r="R29" s="79"/>
      <c r="S29" s="79"/>
      <c r="T29" s="79"/>
      <c r="U29" s="79"/>
    </row>
    <row r="30" spans="1:21" s="18" customFormat="1" ht="44.25" customHeight="1" x14ac:dyDescent="0.25">
      <c r="A30" s="80">
        <v>9</v>
      </c>
      <c r="B30" s="81" t="s">
        <v>59</v>
      </c>
      <c r="C30" s="83" t="s">
        <v>72</v>
      </c>
      <c r="D30" s="79"/>
      <c r="E30" s="79"/>
      <c r="F30" s="79"/>
      <c r="G30" s="79"/>
      <c r="H30" s="84">
        <v>122114</v>
      </c>
      <c r="I30" s="85">
        <v>24382</v>
      </c>
      <c r="J30" s="85">
        <v>1433</v>
      </c>
      <c r="K30" s="85">
        <v>55224</v>
      </c>
      <c r="L30" s="85">
        <v>26677</v>
      </c>
      <c r="M30" s="85">
        <v>13174</v>
      </c>
      <c r="N30" s="85"/>
      <c r="O30" s="85">
        <v>75.62</v>
      </c>
      <c r="P30" s="85">
        <v>1.44</v>
      </c>
      <c r="Q30" s="79"/>
      <c r="R30" s="79"/>
      <c r="S30" s="79"/>
      <c r="T30" s="79"/>
      <c r="U30" s="79"/>
    </row>
    <row r="31" spans="1:21" s="18" customFormat="1" ht="44.25" customHeight="1" x14ac:dyDescent="0.25">
      <c r="A31" s="80">
        <v>10</v>
      </c>
      <c r="B31" s="81" t="s">
        <v>60</v>
      </c>
      <c r="C31" s="83" t="s">
        <v>73</v>
      </c>
      <c r="D31" s="79"/>
      <c r="E31" s="79"/>
      <c r="F31" s="79"/>
      <c r="G31" s="79"/>
      <c r="H31" s="84">
        <v>73727</v>
      </c>
      <c r="I31" s="85">
        <v>15473</v>
      </c>
      <c r="J31" s="85">
        <v>339</v>
      </c>
      <c r="K31" s="85">
        <v>32859</v>
      </c>
      <c r="L31" s="85">
        <v>16128</v>
      </c>
      <c r="M31" s="85">
        <v>7985</v>
      </c>
      <c r="N31" s="85"/>
      <c r="O31" s="85">
        <v>48.43</v>
      </c>
      <c r="P31" s="85">
        <v>0.47</v>
      </c>
      <c r="Q31" s="79"/>
      <c r="R31" s="79"/>
      <c r="S31" s="79"/>
      <c r="T31" s="79"/>
      <c r="U31" s="79"/>
    </row>
    <row r="32" spans="1:21" s="18" customFormat="1" ht="33.75" customHeight="1" x14ac:dyDescent="0.25">
      <c r="A32" s="80">
        <v>11</v>
      </c>
      <c r="B32" s="82" t="s">
        <v>61</v>
      </c>
      <c r="C32" s="83" t="s">
        <v>74</v>
      </c>
      <c r="D32" s="79"/>
      <c r="E32" s="79"/>
      <c r="F32" s="79"/>
      <c r="G32" s="79"/>
      <c r="H32" s="84">
        <v>82379</v>
      </c>
      <c r="I32" s="85">
        <v>19217</v>
      </c>
      <c r="J32" s="85">
        <v>699</v>
      </c>
      <c r="K32" s="85">
        <v>30252</v>
      </c>
      <c r="L32" s="85">
        <v>20393</v>
      </c>
      <c r="M32" s="85">
        <v>10822</v>
      </c>
      <c r="N32" s="85"/>
      <c r="O32" s="85">
        <v>61.14</v>
      </c>
      <c r="P32" s="85">
        <v>0.57999999999999996</v>
      </c>
      <c r="Q32" s="79"/>
      <c r="R32" s="79"/>
      <c r="S32" s="79"/>
      <c r="T32" s="79"/>
      <c r="U32" s="79"/>
    </row>
    <row r="33" spans="1:21" s="18" customFormat="1" ht="48" customHeight="1" x14ac:dyDescent="0.25">
      <c r="A33" s="80">
        <v>12</v>
      </c>
      <c r="B33" s="82" t="s">
        <v>62</v>
      </c>
      <c r="C33" s="83" t="s">
        <v>75</v>
      </c>
      <c r="D33" s="79"/>
      <c r="E33" s="79"/>
      <c r="F33" s="79"/>
      <c r="G33" s="79"/>
      <c r="H33" s="84">
        <v>109345</v>
      </c>
      <c r="I33" s="85">
        <v>23511</v>
      </c>
      <c r="J33" s="85">
        <v>2015</v>
      </c>
      <c r="K33" s="85">
        <v>44953</v>
      </c>
      <c r="L33" s="85">
        <v>24689</v>
      </c>
      <c r="M33" s="85">
        <v>13147</v>
      </c>
      <c r="N33" s="85"/>
      <c r="O33" s="85">
        <v>75.16</v>
      </c>
      <c r="P33" s="85">
        <v>1.47</v>
      </c>
      <c r="Q33" s="79"/>
      <c r="R33" s="79"/>
      <c r="S33" s="79"/>
      <c r="T33" s="79"/>
      <c r="U33" s="79"/>
    </row>
    <row r="34" spans="1:21" s="18" customFormat="1" ht="60.75" customHeight="1" x14ac:dyDescent="0.25">
      <c r="A34" s="80">
        <v>13</v>
      </c>
      <c r="B34" s="82" t="s">
        <v>63</v>
      </c>
      <c r="C34" s="83" t="s">
        <v>76</v>
      </c>
      <c r="D34" s="79"/>
      <c r="E34" s="79"/>
      <c r="F34" s="79"/>
      <c r="G34" s="79"/>
      <c r="H34" s="84">
        <v>95532</v>
      </c>
      <c r="I34" s="85">
        <v>28003</v>
      </c>
      <c r="J34" s="85">
        <v>4841</v>
      </c>
      <c r="K34" s="85">
        <v>20337</v>
      </c>
      <c r="L34" s="85">
        <v>27234</v>
      </c>
      <c r="M34" s="85">
        <v>15930</v>
      </c>
      <c r="N34" s="85"/>
      <c r="O34" s="85">
        <v>85.02</v>
      </c>
      <c r="P34" s="85">
        <v>5.97</v>
      </c>
      <c r="Q34" s="79"/>
      <c r="R34" s="79"/>
      <c r="S34" s="79"/>
      <c r="T34" s="79"/>
      <c r="U34" s="79"/>
    </row>
    <row r="35" spans="1:21" s="18" customFormat="1" x14ac:dyDescent="0.25">
      <c r="A35" s="103" t="s">
        <v>89</v>
      </c>
      <c r="B35" s="103"/>
      <c r="C35" s="103"/>
      <c r="D35" s="41" t="e">
        <f>SUM(#REF!)</f>
        <v>#REF!</v>
      </c>
      <c r="E35" s="41" t="e">
        <f>SUM(#REF!)</f>
        <v>#REF!</v>
      </c>
      <c r="F35" s="41" t="e">
        <f>SUM(#REF!)</f>
        <v>#REF!</v>
      </c>
      <c r="G35" s="41" t="e">
        <f>SUM(#REF!)</f>
        <v>#REF!</v>
      </c>
      <c r="H35" s="41">
        <f t="shared" ref="H35:P35" si="0">SUM(H22:H34)</f>
        <v>1468914</v>
      </c>
      <c r="I35" s="41">
        <f t="shared" si="0"/>
        <v>333990</v>
      </c>
      <c r="J35" s="41">
        <f t="shared" si="0"/>
        <v>15660</v>
      </c>
      <c r="K35" s="41">
        <f t="shared" si="0"/>
        <v>566417</v>
      </c>
      <c r="L35" s="41">
        <f t="shared" si="0"/>
        <v>345114</v>
      </c>
      <c r="M35" s="41">
        <f t="shared" si="0"/>
        <v>192224</v>
      </c>
      <c r="N35" s="41">
        <f t="shared" si="0"/>
        <v>0</v>
      </c>
      <c r="O35" s="41">
        <f t="shared" si="0"/>
        <v>1051</v>
      </c>
      <c r="P35" s="41">
        <f t="shared" si="0"/>
        <v>16</v>
      </c>
      <c r="Q35" s="49" t="e">
        <f>SUM(#REF!)</f>
        <v>#REF!</v>
      </c>
      <c r="R35" s="49" t="e">
        <f>SUM(#REF!)</f>
        <v>#REF!</v>
      </c>
      <c r="S35" s="49" t="e">
        <f>SUM(#REF!)</f>
        <v>#REF!</v>
      </c>
      <c r="T35" s="49" t="e">
        <f>SUM(#REF!)</f>
        <v>#REF!</v>
      </c>
      <c r="U35" s="49" t="e">
        <f>SUM(#REF!)</f>
        <v>#REF!</v>
      </c>
    </row>
    <row r="36" spans="1:21" s="18" customFormat="1" x14ac:dyDescent="0.25">
      <c r="A36" s="104" t="s">
        <v>44</v>
      </c>
      <c r="B36" s="105"/>
      <c r="C36" s="106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69"/>
      <c r="R36" s="69"/>
      <c r="S36" s="69"/>
      <c r="T36" s="69"/>
      <c r="U36" s="69"/>
    </row>
    <row r="37" spans="1:21" s="18" customFormat="1" x14ac:dyDescent="0.25">
      <c r="A37" s="107" t="s">
        <v>17</v>
      </c>
      <c r="B37" s="108"/>
      <c r="C37" s="109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69"/>
      <c r="R37" s="69"/>
      <c r="S37" s="69"/>
      <c r="T37" s="69"/>
      <c r="U37" s="69"/>
    </row>
    <row r="38" spans="1:21" s="18" customFormat="1" x14ac:dyDescent="0.25">
      <c r="A38" s="107" t="s">
        <v>16</v>
      </c>
      <c r="B38" s="108"/>
      <c r="C38" s="109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69"/>
      <c r="R38" s="69"/>
      <c r="S38" s="69"/>
      <c r="T38" s="69"/>
      <c r="U38" s="69"/>
    </row>
    <row r="39" spans="1:21" s="18" customFormat="1" x14ac:dyDescent="0.25">
      <c r="A39" s="107" t="s">
        <v>15</v>
      </c>
      <c r="B39" s="108"/>
      <c r="C39" s="109"/>
      <c r="D39" s="41"/>
      <c r="E39" s="41"/>
      <c r="F39" s="41"/>
      <c r="G39" s="41"/>
      <c r="H39" s="41">
        <f>243+1135+3700+5334+189+2849+745+373+1805+1090+1217+1616+1412</f>
        <v>21708</v>
      </c>
      <c r="I39" s="41"/>
      <c r="J39" s="41"/>
      <c r="K39" s="41"/>
      <c r="L39" s="41"/>
      <c r="M39" s="41"/>
      <c r="N39" s="41"/>
      <c r="P39" s="41"/>
      <c r="Q39" s="69"/>
      <c r="R39" s="69"/>
      <c r="S39" s="69"/>
      <c r="T39" s="69"/>
      <c r="U39" s="69"/>
    </row>
    <row r="40" spans="1:21" s="18" customFormat="1" x14ac:dyDescent="0.25">
      <c r="A40" s="102" t="s">
        <v>32</v>
      </c>
      <c r="B40" s="102"/>
      <c r="C40" s="10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</row>
    <row r="41" spans="1:21" s="18" customFormat="1" ht="15.75" x14ac:dyDescent="0.25">
      <c r="A41" s="31">
        <v>3</v>
      </c>
      <c r="B41" s="36"/>
      <c r="C41" s="37"/>
      <c r="D41" s="22"/>
      <c r="E41" s="22"/>
      <c r="F41" s="23"/>
      <c r="G41" s="22"/>
      <c r="H41" s="30"/>
      <c r="I41" s="22"/>
      <c r="J41" s="22"/>
      <c r="K41" s="22"/>
      <c r="L41" s="22"/>
      <c r="M41" s="22"/>
      <c r="N41" s="22"/>
      <c r="O41" s="22"/>
      <c r="P41" s="22"/>
      <c r="Q41" s="30"/>
      <c r="R41" s="30"/>
      <c r="S41" s="30">
        <f>K50*H44</f>
        <v>0</v>
      </c>
      <c r="T41" s="30"/>
      <c r="U41" s="30" t="e">
        <f>#REF!*H44</f>
        <v>#REF!</v>
      </c>
    </row>
    <row r="42" spans="1:21" s="18" customFormat="1" x14ac:dyDescent="0.25">
      <c r="A42" s="103" t="s">
        <v>33</v>
      </c>
      <c r="B42" s="103"/>
      <c r="C42" s="103"/>
      <c r="D42" s="41">
        <f t="shared" ref="D42:U42" si="1">SUM(D41:D41)</f>
        <v>0</v>
      </c>
      <c r="E42" s="41">
        <f t="shared" si="1"/>
        <v>0</v>
      </c>
      <c r="F42" s="41">
        <f t="shared" si="1"/>
        <v>0</v>
      </c>
      <c r="G42" s="41">
        <f t="shared" si="1"/>
        <v>0</v>
      </c>
      <c r="H42" s="41">
        <f t="shared" si="1"/>
        <v>0</v>
      </c>
      <c r="I42" s="41">
        <f t="shared" si="1"/>
        <v>0</v>
      </c>
      <c r="J42" s="41">
        <f t="shared" si="1"/>
        <v>0</v>
      </c>
      <c r="K42" s="41">
        <f t="shared" si="1"/>
        <v>0</v>
      </c>
      <c r="L42" s="41">
        <f t="shared" si="1"/>
        <v>0</v>
      </c>
      <c r="M42" s="41">
        <f t="shared" si="1"/>
        <v>0</v>
      </c>
      <c r="N42" s="41">
        <f t="shared" si="1"/>
        <v>0</v>
      </c>
      <c r="O42" s="41">
        <f t="shared" si="1"/>
        <v>0</v>
      </c>
      <c r="P42" s="41">
        <f t="shared" si="1"/>
        <v>0</v>
      </c>
      <c r="Q42" s="41">
        <f t="shared" si="1"/>
        <v>0</v>
      </c>
      <c r="R42" s="41">
        <f t="shared" si="1"/>
        <v>0</v>
      </c>
      <c r="S42" s="41">
        <f t="shared" si="1"/>
        <v>0</v>
      </c>
      <c r="T42" s="41">
        <f t="shared" si="1"/>
        <v>0</v>
      </c>
      <c r="U42" s="41" t="e">
        <f t="shared" si="1"/>
        <v>#REF!</v>
      </c>
    </row>
    <row r="43" spans="1:21" s="18" customFormat="1" x14ac:dyDescent="0.25">
      <c r="A43" s="115" t="s">
        <v>23</v>
      </c>
      <c r="B43" s="115"/>
      <c r="C43" s="115"/>
      <c r="D43" s="38" t="e">
        <f t="shared" ref="D43:U43" si="2">D35+D42</f>
        <v>#REF!</v>
      </c>
      <c r="E43" s="38" t="e">
        <f t="shared" si="2"/>
        <v>#REF!</v>
      </c>
      <c r="F43" s="38" t="e">
        <f t="shared" si="2"/>
        <v>#REF!</v>
      </c>
      <c r="G43" s="38" t="e">
        <f t="shared" si="2"/>
        <v>#REF!</v>
      </c>
      <c r="H43" s="38">
        <f t="shared" si="2"/>
        <v>1468914</v>
      </c>
      <c r="I43" s="38">
        <f t="shared" si="2"/>
        <v>333990</v>
      </c>
      <c r="J43" s="38">
        <f t="shared" si="2"/>
        <v>15660</v>
      </c>
      <c r="K43" s="38">
        <f t="shared" si="2"/>
        <v>566417</v>
      </c>
      <c r="L43" s="38">
        <f t="shared" si="2"/>
        <v>345114</v>
      </c>
      <c r="M43" s="38">
        <f t="shared" si="2"/>
        <v>192224</v>
      </c>
      <c r="N43" s="38">
        <f t="shared" si="2"/>
        <v>0</v>
      </c>
      <c r="O43" s="38">
        <f t="shared" si="2"/>
        <v>1051</v>
      </c>
      <c r="P43" s="38">
        <f t="shared" si="2"/>
        <v>16</v>
      </c>
      <c r="Q43" s="38" t="e">
        <f t="shared" si="2"/>
        <v>#REF!</v>
      </c>
      <c r="R43" s="38" t="e">
        <f t="shared" si="2"/>
        <v>#REF!</v>
      </c>
      <c r="S43" s="38" t="e">
        <f t="shared" si="2"/>
        <v>#REF!</v>
      </c>
      <c r="T43" s="38" t="e">
        <f t="shared" si="2"/>
        <v>#REF!</v>
      </c>
      <c r="U43" s="38" t="e">
        <f t="shared" si="2"/>
        <v>#REF!</v>
      </c>
    </row>
    <row r="44" spans="1:21" s="18" customFormat="1" ht="15" hidden="1" customHeight="1" x14ac:dyDescent="0.25">
      <c r="A44" s="91" t="s">
        <v>38</v>
      </c>
      <c r="B44" s="91"/>
      <c r="C44" s="91"/>
      <c r="D44" s="38"/>
      <c r="E44" s="38"/>
      <c r="F44" s="38"/>
      <c r="G44" s="38"/>
      <c r="H44" s="51"/>
      <c r="I44" s="38"/>
      <c r="J44" s="38"/>
      <c r="K44" s="38"/>
      <c r="L44" s="38"/>
      <c r="M44" s="38"/>
      <c r="N44" s="38"/>
      <c r="O44" s="38"/>
      <c r="P44" s="38"/>
      <c r="Q44" s="31"/>
      <c r="R44" s="31"/>
      <c r="S44" s="31"/>
      <c r="T44" s="31"/>
      <c r="U44" s="31"/>
    </row>
    <row r="45" spans="1:21" s="18" customFormat="1" hidden="1" x14ac:dyDescent="0.25">
      <c r="A45" s="90" t="s">
        <v>39</v>
      </c>
      <c r="B45" s="90"/>
      <c r="C45" s="90"/>
      <c r="D45" s="38"/>
      <c r="E45" s="38"/>
      <c r="F45" s="38"/>
      <c r="G45" s="38"/>
      <c r="H45" s="38">
        <f>H43*H44</f>
        <v>0</v>
      </c>
      <c r="I45" s="38"/>
      <c r="J45" s="38"/>
      <c r="K45" s="38"/>
      <c r="L45" s="38"/>
      <c r="M45" s="38"/>
      <c r="N45" s="38"/>
      <c r="O45" s="38"/>
      <c r="P45" s="38"/>
      <c r="Q45" s="31"/>
      <c r="R45" s="31"/>
      <c r="S45" s="31"/>
      <c r="T45" s="31"/>
      <c r="U45" s="31"/>
    </row>
    <row r="46" spans="1:21" s="18" customFormat="1" x14ac:dyDescent="0.25">
      <c r="A46" s="31"/>
      <c r="B46" s="31" t="s">
        <v>2</v>
      </c>
      <c r="C46" s="30"/>
      <c r="D46" s="30"/>
      <c r="E46" s="22"/>
      <c r="F46" s="32"/>
      <c r="G46" s="22"/>
      <c r="H46" s="33">
        <f>H43*20%</f>
        <v>293782.8</v>
      </c>
      <c r="I46" s="22"/>
      <c r="J46" s="22"/>
      <c r="K46" s="22"/>
      <c r="L46" s="22"/>
      <c r="M46" s="22"/>
      <c r="N46" s="22"/>
      <c r="O46" s="22"/>
      <c r="P46" s="22"/>
      <c r="Q46" s="31"/>
      <c r="R46" s="31"/>
      <c r="S46" s="31"/>
      <c r="T46" s="31"/>
      <c r="U46" s="31"/>
    </row>
    <row r="47" spans="1:21" s="18" customFormat="1" x14ac:dyDescent="0.25">
      <c r="A47" s="31"/>
      <c r="B47" s="31" t="s">
        <v>3</v>
      </c>
      <c r="C47" s="30"/>
      <c r="D47" s="30"/>
      <c r="E47" s="22"/>
      <c r="F47" s="32"/>
      <c r="G47" s="22"/>
      <c r="H47" s="33">
        <f>H43+H46</f>
        <v>1762696.8</v>
      </c>
      <c r="I47" s="22"/>
      <c r="J47" s="22"/>
      <c r="K47" s="22"/>
      <c r="L47" s="22"/>
      <c r="M47" s="22"/>
      <c r="N47" s="22"/>
      <c r="O47" s="22"/>
      <c r="P47" s="22"/>
      <c r="Q47" s="31"/>
      <c r="R47" s="31"/>
      <c r="S47" s="31"/>
      <c r="T47" s="31"/>
      <c r="U47" s="31"/>
    </row>
    <row r="48" spans="1:21" hidden="1" x14ac:dyDescent="0.25">
      <c r="A48" s="101" t="s">
        <v>24</v>
      </c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31"/>
      <c r="R48" s="31"/>
      <c r="S48" s="31"/>
      <c r="T48" s="31"/>
      <c r="U48" s="31"/>
    </row>
    <row r="49" spans="1:21" ht="15" hidden="1" customHeight="1" x14ac:dyDescent="0.25">
      <c r="A49" s="59" t="s">
        <v>12</v>
      </c>
      <c r="B49" s="91" t="s">
        <v>13</v>
      </c>
      <c r="C49" s="91"/>
      <c r="D49" s="34"/>
      <c r="E49" s="29"/>
      <c r="F49" s="35"/>
      <c r="G49" s="29"/>
      <c r="H49" s="28" t="e">
        <f>#REF!</f>
        <v>#REF!</v>
      </c>
      <c r="I49" s="29"/>
      <c r="J49" s="29"/>
      <c r="K49" s="29"/>
      <c r="L49" s="29"/>
      <c r="M49" s="29"/>
      <c r="N49" s="29"/>
      <c r="O49" s="29"/>
      <c r="P49" s="29"/>
      <c r="Q49" s="31"/>
      <c r="R49" s="31"/>
      <c r="S49" s="31"/>
      <c r="T49" s="31"/>
      <c r="U49" s="31"/>
    </row>
    <row r="50" spans="1:21" ht="13.5" hidden="1" customHeight="1" x14ac:dyDescent="0.25">
      <c r="A50" s="114" t="s">
        <v>7</v>
      </c>
      <c r="B50" s="114"/>
      <c r="C50" s="114"/>
      <c r="D50" s="114"/>
      <c r="E50" s="114"/>
      <c r="F50" s="114"/>
      <c r="G50" s="27"/>
      <c r="H50" s="28" t="e">
        <f>E43*6.21+16</f>
        <v>#REF!</v>
      </c>
      <c r="I50" s="29"/>
      <c r="J50" s="29"/>
      <c r="K50" s="29"/>
      <c r="L50" s="29"/>
      <c r="M50" s="29"/>
      <c r="N50" s="29"/>
      <c r="O50" s="29"/>
      <c r="P50" s="29"/>
      <c r="Q50" s="31"/>
      <c r="R50" s="31"/>
      <c r="S50" s="31"/>
      <c r="T50" s="31"/>
      <c r="U50" s="31"/>
    </row>
    <row r="51" spans="1:21" ht="13.5" hidden="1" customHeight="1" x14ac:dyDescent="0.25">
      <c r="A51" s="114" t="s">
        <v>14</v>
      </c>
      <c r="B51" s="114"/>
      <c r="C51" s="114"/>
      <c r="D51" s="114"/>
      <c r="E51" s="114"/>
      <c r="F51" s="114"/>
      <c r="G51" s="27"/>
      <c r="H51" s="28" t="e">
        <f>F43*5.19+1</f>
        <v>#REF!</v>
      </c>
      <c r="I51" s="29"/>
      <c r="J51" s="29"/>
      <c r="K51" s="29"/>
      <c r="L51" s="29"/>
      <c r="M51" s="29"/>
      <c r="N51" s="29"/>
      <c r="O51" s="29"/>
      <c r="P51" s="29"/>
      <c r="Q51" s="31"/>
      <c r="R51" s="31"/>
      <c r="S51" s="31"/>
      <c r="T51" s="31"/>
      <c r="U51" s="31"/>
    </row>
    <row r="52" spans="1:21" ht="15.75" hidden="1" customHeight="1" x14ac:dyDescent="0.25">
      <c r="A52" s="31"/>
      <c r="B52" s="34" t="s">
        <v>42</v>
      </c>
      <c r="C52" s="42"/>
      <c r="D52" s="42" t="e">
        <f>D43</f>
        <v>#REF!</v>
      </c>
      <c r="E52" s="42"/>
      <c r="F52" s="43"/>
      <c r="G52" s="42"/>
      <c r="H52" s="42" t="e">
        <f>H43+H50+H51</f>
        <v>#REF!</v>
      </c>
      <c r="I52" s="42"/>
      <c r="J52" s="42"/>
      <c r="K52" s="42"/>
      <c r="L52" s="42"/>
      <c r="M52" s="42"/>
      <c r="N52" s="42"/>
      <c r="O52" s="42"/>
      <c r="P52" s="42"/>
      <c r="Q52" s="50"/>
      <c r="R52" s="50"/>
      <c r="S52" s="50"/>
      <c r="T52" s="50"/>
      <c r="U52" s="50"/>
    </row>
    <row r="53" spans="1:21" s="15" customFormat="1" x14ac:dyDescent="0.25">
      <c r="A53" s="111" t="s">
        <v>48</v>
      </c>
      <c r="B53" s="112"/>
      <c r="C53" s="112"/>
      <c r="D53" s="112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5"/>
      <c r="R53" s="5"/>
      <c r="S53" s="5"/>
      <c r="T53" s="5"/>
      <c r="U53" s="5"/>
    </row>
    <row r="54" spans="1:21" s="15" customFormat="1" x14ac:dyDescent="0.25">
      <c r="A54" s="66"/>
      <c r="B54" s="75" t="s">
        <v>49</v>
      </c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5"/>
      <c r="R54" s="5"/>
      <c r="S54" s="5"/>
      <c r="T54" s="5"/>
      <c r="U54" s="5"/>
    </row>
    <row r="55" spans="1:21" ht="15.75" x14ac:dyDescent="0.25">
      <c r="A55" s="11"/>
      <c r="B55" s="74" t="s">
        <v>50</v>
      </c>
      <c r="C55" s="8"/>
      <c r="D55" s="8"/>
      <c r="E55" s="8"/>
      <c r="F55" s="8"/>
      <c r="G55" s="20"/>
      <c r="H55" s="20"/>
      <c r="I55" s="8"/>
      <c r="J55" s="8"/>
      <c r="K55" s="8"/>
      <c r="L55" s="8"/>
      <c r="M55" s="8"/>
      <c r="N55" s="8"/>
      <c r="O55" s="8"/>
      <c r="P55" s="8"/>
    </row>
    <row r="56" spans="1:21" s="44" customFormat="1" ht="22.15" customHeight="1" x14ac:dyDescent="0.25">
      <c r="B56" s="25" t="s">
        <v>90</v>
      </c>
      <c r="C56" s="45"/>
      <c r="D56" s="57"/>
      <c r="E56" s="45"/>
      <c r="F56" s="110" t="s">
        <v>29</v>
      </c>
      <c r="G56" s="110"/>
      <c r="H56" s="77"/>
      <c r="I56" s="87" t="s">
        <v>91</v>
      </c>
      <c r="J56" s="87"/>
      <c r="K56" s="26"/>
      <c r="L56" s="26"/>
      <c r="M56" s="26"/>
      <c r="N56" s="26"/>
      <c r="O56" s="26"/>
      <c r="P56" s="26"/>
      <c r="Q56" s="5"/>
      <c r="R56" s="5"/>
      <c r="S56" s="5"/>
      <c r="T56" s="5"/>
      <c r="U56" s="5"/>
    </row>
    <row r="57" spans="1:21" s="44" customFormat="1" ht="15.75" x14ac:dyDescent="0.25">
      <c r="B57" s="25"/>
      <c r="C57" s="26"/>
      <c r="D57" s="26"/>
      <c r="E57" s="76"/>
      <c r="F57" s="26"/>
      <c r="G57" s="47"/>
      <c r="H57" s="46"/>
      <c r="I57" s="26"/>
      <c r="J57" s="26"/>
      <c r="K57" s="26"/>
      <c r="L57" s="26"/>
      <c r="M57" s="26"/>
      <c r="N57" s="26"/>
      <c r="O57" s="26"/>
      <c r="P57" s="26"/>
      <c r="Q57" s="5"/>
      <c r="R57" s="5"/>
      <c r="S57" s="5"/>
      <c r="T57" s="5"/>
      <c r="U57" s="5"/>
    </row>
    <row r="58" spans="1:21" s="44" customFormat="1" ht="28.5" customHeight="1" x14ac:dyDescent="0.25">
      <c r="B58" s="25" t="s">
        <v>81</v>
      </c>
      <c r="C58" s="45"/>
      <c r="D58" s="58"/>
      <c r="E58" s="45"/>
      <c r="F58" s="58" t="s">
        <v>31</v>
      </c>
      <c r="G58" s="78"/>
      <c r="H58" s="78"/>
      <c r="I58" s="87" t="s">
        <v>82</v>
      </c>
      <c r="J58" s="87"/>
      <c r="K58" s="26"/>
      <c r="L58" s="26"/>
      <c r="M58" s="26"/>
      <c r="N58" s="26"/>
      <c r="O58" s="26"/>
      <c r="P58" s="26"/>
      <c r="Q58" s="5"/>
      <c r="R58" s="5"/>
      <c r="S58" s="5"/>
      <c r="T58" s="5"/>
      <c r="U58" s="5"/>
    </row>
    <row r="59" spans="1:21" s="7" customFormat="1" ht="18.75" x14ac:dyDescent="0.25">
      <c r="B59" s="19"/>
      <c r="C59" s="6"/>
      <c r="D59" s="6"/>
      <c r="E59" s="3"/>
      <c r="F59" s="21"/>
      <c r="G59" s="21"/>
      <c r="H59" s="21"/>
      <c r="I59" s="2"/>
      <c r="J59" s="2"/>
      <c r="K59" s="2"/>
      <c r="L59" s="2"/>
      <c r="M59" s="2"/>
      <c r="N59" s="2"/>
      <c r="O59" s="2"/>
      <c r="P59" s="2"/>
      <c r="Q59" s="5"/>
      <c r="R59" s="5"/>
      <c r="S59" s="5"/>
      <c r="T59" s="5"/>
      <c r="U59" s="5"/>
    </row>
    <row r="60" spans="1:21" x14ac:dyDescent="0.25">
      <c r="C60" s="1"/>
      <c r="D60" s="1"/>
      <c r="E60" s="1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21" x14ac:dyDescent="0.25">
      <c r="C61" s="1"/>
      <c r="D61" s="1"/>
      <c r="E61" s="1"/>
      <c r="F61" s="4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21" x14ac:dyDescent="0.25">
      <c r="C62" s="1"/>
      <c r="D62" s="1"/>
      <c r="E62" s="1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21" x14ac:dyDescent="0.25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21" x14ac:dyDescent="0.25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3:16" x14ac:dyDescent="0.25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3:16" x14ac:dyDescent="0.25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3:16" x14ac:dyDescent="0.25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3:16" x14ac:dyDescent="0.25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3:16" x14ac:dyDescent="0.25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3:16" x14ac:dyDescent="0.25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3:16" x14ac:dyDescent="0.25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3:16" x14ac:dyDescent="0.25">
      <c r="C72" s="1"/>
      <c r="D72" s="1"/>
      <c r="E72" s="1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3:16" x14ac:dyDescent="0.25">
      <c r="C73" s="1"/>
      <c r="D73" s="1"/>
      <c r="E73" s="1"/>
      <c r="F73" s="4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3:16" x14ac:dyDescent="0.25">
      <c r="C74" s="1"/>
      <c r="D74" s="1"/>
      <c r="E74" s="1"/>
      <c r="F74" s="4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3:16" x14ac:dyDescent="0.25">
      <c r="C75" s="1"/>
      <c r="D75" s="1"/>
      <c r="E75" s="1"/>
      <c r="F75" s="4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3:16" x14ac:dyDescent="0.25">
      <c r="C76" s="1"/>
      <c r="D76" s="1"/>
      <c r="E76" s="1"/>
      <c r="F76" s="4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3:16" x14ac:dyDescent="0.25">
      <c r="C77" s="1"/>
      <c r="D77" s="1"/>
      <c r="E77" s="1"/>
      <c r="F77" s="4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3:16" x14ac:dyDescent="0.25">
      <c r="C78" s="1"/>
      <c r="D78" s="1"/>
      <c r="E78" s="1"/>
      <c r="F78" s="4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3:16" x14ac:dyDescent="0.25">
      <c r="C79" s="1"/>
      <c r="D79" s="1"/>
      <c r="E79" s="1"/>
      <c r="F79" s="4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3:16" x14ac:dyDescent="0.25">
      <c r="C80" s="1"/>
      <c r="D80" s="1"/>
      <c r="E80" s="1"/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3:16" x14ac:dyDescent="0.25">
      <c r="C81" s="1"/>
      <c r="D81" s="1"/>
      <c r="E81" s="1"/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3:16" x14ac:dyDescent="0.25">
      <c r="C82" s="1"/>
      <c r="D82" s="1"/>
      <c r="E82" s="1"/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3:16" x14ac:dyDescent="0.25">
      <c r="C83" s="1"/>
      <c r="D83" s="1"/>
      <c r="E83" s="1"/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3:16" x14ac:dyDescent="0.25">
      <c r="C84" s="1"/>
      <c r="D84" s="1"/>
      <c r="E84" s="1"/>
      <c r="F84" s="4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3:16" x14ac:dyDescent="0.25">
      <c r="C85" s="1"/>
      <c r="D85" s="1"/>
      <c r="E85" s="1"/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3:16" x14ac:dyDescent="0.25">
      <c r="C86" s="1"/>
      <c r="D86" s="1"/>
      <c r="E86" s="1"/>
      <c r="F86" s="4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3:16" x14ac:dyDescent="0.25">
      <c r="C87" s="1"/>
      <c r="D87" s="1"/>
      <c r="E87" s="1"/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3:16" x14ac:dyDescent="0.25">
      <c r="C88" s="1"/>
      <c r="D88" s="1"/>
      <c r="E88" s="1"/>
      <c r="F88" s="4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3:16" x14ac:dyDescent="0.25">
      <c r="C89" s="1"/>
      <c r="D89" s="1"/>
      <c r="E89" s="1"/>
      <c r="F89" s="4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3:16" x14ac:dyDescent="0.25">
      <c r="C90" s="1"/>
      <c r="D90" s="1"/>
      <c r="E90" s="1"/>
      <c r="F90" s="4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3:16" x14ac:dyDescent="0.25">
      <c r="C91" s="1"/>
      <c r="D91" s="1"/>
      <c r="E91" s="1"/>
      <c r="F91" s="4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3:16" x14ac:dyDescent="0.25">
      <c r="C92" s="1"/>
      <c r="D92" s="1"/>
      <c r="E92" s="1"/>
      <c r="F92" s="4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3:16" x14ac:dyDescent="0.25">
      <c r="C93" s="1"/>
      <c r="D93" s="1"/>
      <c r="E93" s="1"/>
      <c r="F93" s="4"/>
      <c r="G93" s="1"/>
      <c r="H93" s="1"/>
      <c r="I93" s="1"/>
      <c r="J93" s="1"/>
      <c r="K93" s="1"/>
      <c r="L93" s="1"/>
      <c r="M93" s="1"/>
      <c r="N93" s="1"/>
      <c r="O93" s="1"/>
      <c r="P93" s="1"/>
    </row>
  </sheetData>
  <mergeCells count="46">
    <mergeCell ref="C13:D13"/>
    <mergeCell ref="A53:P53"/>
    <mergeCell ref="A16:P16"/>
    <mergeCell ref="D18:D19"/>
    <mergeCell ref="H18:H19"/>
    <mergeCell ref="A21:C21"/>
    <mergeCell ref="H17:P17"/>
    <mergeCell ref="A17:A19"/>
    <mergeCell ref="A50:F50"/>
    <mergeCell ref="A35:C35"/>
    <mergeCell ref="A51:F51"/>
    <mergeCell ref="A43:C43"/>
    <mergeCell ref="B17:B19"/>
    <mergeCell ref="C17:C19"/>
    <mergeCell ref="A44:C44"/>
    <mergeCell ref="A6:U6"/>
    <mergeCell ref="A7:U7"/>
    <mergeCell ref="A9:P9"/>
    <mergeCell ref="A15:B15"/>
    <mergeCell ref="C15:D15"/>
    <mergeCell ref="A12:B12"/>
    <mergeCell ref="C12:D12"/>
    <mergeCell ref="A11:B11"/>
    <mergeCell ref="C11:D11"/>
    <mergeCell ref="A14:B14"/>
    <mergeCell ref="C14:D14"/>
    <mergeCell ref="I18:P18"/>
    <mergeCell ref="D17:G17"/>
    <mergeCell ref="E18:G18"/>
    <mergeCell ref="A40:C40"/>
    <mergeCell ref="I56:J56"/>
    <mergeCell ref="I58:J58"/>
    <mergeCell ref="M2:P2"/>
    <mergeCell ref="Q17:U17"/>
    <mergeCell ref="Q18:Q19"/>
    <mergeCell ref="R18:U18"/>
    <mergeCell ref="A48:P48"/>
    <mergeCell ref="B49:C49"/>
    <mergeCell ref="A42:C42"/>
    <mergeCell ref="A45:C45"/>
    <mergeCell ref="A36:C36"/>
    <mergeCell ref="A37:C37"/>
    <mergeCell ref="A38:C38"/>
    <mergeCell ref="A39:C39"/>
    <mergeCell ref="F56:G56"/>
    <mergeCell ref="A13:B13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8" orientation="landscape" r:id="rId1"/>
  <headerFooter>
    <oddFooter>&amp;R&amp;P</oddFooter>
  </headerFooter>
  <rowBreaks count="1" manualBreakCount="1">
    <brk id="25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2021-08-12T06:26:45Z</dcterms:modified>
</cp:coreProperties>
</file>