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РНЦ!$A$1:$V$54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calcMode="manual" fullPrecision="0"/>
</workbook>
</file>

<file path=xl/calcChain.xml><?xml version="1.0" encoding="utf-8"?>
<calcChain xmlns="http://schemas.openxmlformats.org/spreadsheetml/2006/main">
  <c r="P23" i="60" l="1"/>
  <c r="H30" i="60"/>
  <c r="H31" i="60" s="1"/>
  <c r="K23" i="60" l="1"/>
  <c r="J23" i="60"/>
  <c r="I23" i="60"/>
  <c r="H22" i="60"/>
  <c r="H21" i="60"/>
  <c r="H23" i="60" s="1"/>
  <c r="H26" i="60" l="1"/>
  <c r="H34" i="60"/>
  <c r="H35" i="60" s="1"/>
  <c r="I31" i="60"/>
  <c r="J31" i="60"/>
  <c r="K31" i="60"/>
  <c r="L23" i="60"/>
  <c r="L31" i="60" s="1"/>
  <c r="M23" i="60"/>
  <c r="M31" i="60" s="1"/>
  <c r="N23" i="60"/>
  <c r="N31" i="60" s="1"/>
  <c r="O23" i="60"/>
  <c r="O31" i="60" s="1"/>
  <c r="P31" i="60"/>
  <c r="Q23" i="60"/>
  <c r="Q31" i="60" s="1"/>
  <c r="E23" i="60" l="1"/>
  <c r="F23" i="60"/>
  <c r="V30" i="60" l="1"/>
  <c r="T30" i="60"/>
  <c r="U30" i="60"/>
  <c r="U23" i="60"/>
  <c r="U31" i="60" l="1"/>
  <c r="G30" i="60" l="1"/>
  <c r="F30" i="60"/>
  <c r="E30" i="60"/>
  <c r="D30" i="60"/>
  <c r="V23" i="60" l="1"/>
  <c r="V31" i="60" s="1"/>
  <c r="T23" i="60"/>
  <c r="T31" i="60" s="1"/>
  <c r="D23" i="60" l="1"/>
  <c r="D31" i="60" s="1"/>
  <c r="H33" i="60" l="1"/>
  <c r="F31" i="60"/>
  <c r="H39" i="60" s="1"/>
  <c r="G23" i="60"/>
  <c r="G31" i="60" s="1"/>
  <c r="E31" i="60" l="1"/>
  <c r="H38" i="60" s="1"/>
  <c r="H40" i="60" s="1"/>
  <c r="S23" i="60"/>
  <c r="R23" i="60"/>
  <c r="D40" i="60"/>
  <c r="S30" i="60" l="1"/>
  <c r="S31" i="60" s="1"/>
  <c r="R30" i="60"/>
  <c r="R31" i="60" s="1"/>
  <c r="H37" i="60"/>
</calcChain>
</file>

<file path=xl/sharedStrings.xml><?xml version="1.0" encoding="utf-8"?>
<sst xmlns="http://schemas.openxmlformats.org/spreadsheetml/2006/main" count="81" uniqueCount="76">
  <si>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</si>
  <si>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</si>
  <si>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</si>
  <si>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</si>
  <si>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</si>
  <si>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</si>
  <si>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</si>
  <si>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</si>
  <si>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</si>
  <si>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</si>
  <si>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</si>
  <si>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</si>
  <si>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</si>
  <si>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</si>
  <si>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</si>
  <si>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</si>
  <si>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</si>
  <si>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</si>
  <si>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</si>
  <si>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</si>
  <si>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</si>
  <si>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</si>
  <si>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</si>
  <si>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</si>
  <si>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</si>
  <si>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</si>
  <si>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</si>
  <si>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</si>
  <si>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</si>
  <si>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</si>
  <si>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</si>
  <si>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</si>
  <si>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</si>
  <si>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</si>
  <si>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</si>
  <si>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</si>
  <si>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</si>
  <si>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</si>
  <si>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</si>
  <si>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</si>
  <si>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</si>
  <si>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</si>
  <si>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</si>
  <si>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</si>
  <si>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 xml:space="preserve">Расчет начальной стоимости </t>
  </si>
  <si>
    <t>ОЗП</t>
  </si>
  <si>
    <t>в т.ч. ЗПМ</t>
  </si>
  <si>
    <t>в том числе:</t>
  </si>
  <si>
    <t>Непр.  работы и затраты (1,5%)</t>
  </si>
  <si>
    <t>Перевозка рабочих</t>
  </si>
  <si>
    <t>Начальник ОКС</t>
  </si>
  <si>
    <t>С.А. Холявкин</t>
  </si>
  <si>
    <t>Инженер по ПСР 2 кат. ОКС</t>
  </si>
  <si>
    <t>Инженер 1 кат. ОКС</t>
  </si>
  <si>
    <t>Д.А. Волчков</t>
  </si>
  <si>
    <t>О.Г. Фоменко</t>
  </si>
  <si>
    <t>Индекс-дефлятор на материалы и ЭММ на 4 кв 2022г</t>
  </si>
  <si>
    <t>Зимнее удорожание (8,27%)</t>
  </si>
  <si>
    <t>Пусконаладочные расходы</t>
  </si>
  <si>
    <t>Всего (гр.5+гр.6+гр.8+гр.9+гр.10+
гр.11)</t>
  </si>
  <si>
    <t>Утверждаю:</t>
  </si>
  <si>
    <t>Директор филиала ОАО "ИЭСК" "ВЭС"</t>
  </si>
  <si>
    <t>__________________________А.И. Щекин</t>
  </si>
  <si>
    <t>(ф.и.о.)</t>
  </si>
  <si>
    <r>
      <t>"</t>
    </r>
    <r>
      <rPr>
        <u/>
        <sz val="10"/>
        <rFont val="Times New Roman"/>
        <family val="1"/>
        <charset val="204"/>
      </rPr>
      <t xml:space="preserve">               "</t>
    </r>
    <r>
      <rPr>
        <sz val="10"/>
        <rFont val="Times New Roman"/>
        <family val="1"/>
        <charset val="204"/>
      </rPr>
      <t xml:space="preserve">  </t>
    </r>
    <r>
      <rPr>
        <u/>
        <sz val="10"/>
        <rFont val="Times New Roman"/>
        <family val="1"/>
        <charset val="204"/>
      </rPr>
      <t xml:space="preserve">                                                     </t>
    </r>
    <r>
      <rPr>
        <sz val="10"/>
        <rFont val="Times New Roman"/>
        <family val="1"/>
        <charset val="204"/>
      </rPr>
      <t>2021г</t>
    </r>
  </si>
  <si>
    <t>2 кв. 2021г.</t>
  </si>
  <si>
    <t>Составлен в ценах по состоянию на 2 кв. 2021г.</t>
  </si>
  <si>
    <t>01-01</t>
  </si>
  <si>
    <t>Подготовительные работы</t>
  </si>
  <si>
    <t>02-01</t>
  </si>
  <si>
    <t>Строительно-монтажные работы</t>
  </si>
  <si>
    <t>09-01</t>
  </si>
  <si>
    <t>09-02</t>
  </si>
  <si>
    <t xml:space="preserve">по объекту (работ/услуг): K_В92 Строительство ПС 35 кВ Геологическая с установкой трансформаторов 2х10 МВА (прирост мощности 20 МВА) с ВЛ 35 кВ от ПС 220 кВ Столбово протяженностью 0,35 км,   ВЛ 10 кВ протяженностью 0,8 км.*
</t>
  </si>
  <si>
    <t>* за объект аналог принят НМЦД ПС Поздняково</t>
  </si>
  <si>
    <t>Основание: 017-03-ВЭС-2018-01-04, утверждено ген. Директором Новиковым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</si>
</sst>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  <xf numFmtId="0" fontId="13" fillId="0" borderId="0"/>
    <xf numFmtId="0" fontId="10" fillId="0" borderId="0"/>
  </cellStyleXfs>
  <cellXfs count="136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 wrapText="1"/>
    </xf>
    <xf numFmtId="3" fontId="6" fillId="3" borderId="1" xfId="45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4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top" wrapText="1"/>
    </xf>
    <xf numFmtId="49" fontId="29" fillId="0" borderId="1" xfId="0" applyNumberFormat="1" applyFont="1" applyBorder="1" applyAlignment="1">
      <alignment horizontal="left" vertical="top" wrapText="1"/>
    </xf>
    <xf numFmtId="4" fontId="29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9" fillId="0" borderId="0" xfId="54" applyFont="1"/>
    <xf numFmtId="0" fontId="8" fillId="0" borderId="0" xfId="54" applyFont="1" applyAlignment="1"/>
    <xf numFmtId="0" fontId="8" fillId="0" borderId="0" xfId="55" applyFont="1" applyAlignment="1">
      <alignment horizontal="left"/>
    </xf>
    <xf numFmtId="0" fontId="8" fillId="0" borderId="0" xfId="55" applyFont="1" applyBorder="1" applyAlignment="1">
      <alignment horizontal="left" vertical="top"/>
    </xf>
    <xf numFmtId="4" fontId="29" fillId="3" borderId="1" xfId="0" applyNumberFormat="1" applyFont="1" applyFill="1" applyBorder="1" applyAlignment="1">
      <alignment horizontal="right" vertical="top" wrapText="1"/>
    </xf>
    <xf numFmtId="4" fontId="29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3" fontId="30" fillId="0" borderId="3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3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</cellXfs>
  <cellStyles count="56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_Лист1" xfId="54"/>
    <cellStyle name="Обычный_Лист1_1" xfId="55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X85"/>
  <sheetViews>
    <sheetView tabSelected="1" view="pageBreakPreview" topLeftCell="A13" zoomScale="80" zoomScaleNormal="89" zoomScaleSheetLayoutView="80" zoomScalePageLayoutView="70" workbookViewId="0">
      <selection activeCell="N47" sqref="N47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4.285156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9" width="13.85546875" style="5" customWidth="1" outlineLevel="1"/>
    <col min="10" max="10" width="15.5703125" style="5" customWidth="1" outlineLevel="1"/>
    <col min="11" max="11" width="14" style="5" customWidth="1" outlineLevel="1"/>
    <col min="12" max="12" width="14.140625" style="5" customWidth="1"/>
    <col min="13" max="13" width="14.85546875" style="5" customWidth="1"/>
    <col min="14" max="14" width="16.7109375" style="5" customWidth="1" outlineLevel="1"/>
    <col min="15" max="15" width="13.7109375" style="5" customWidth="1" outlineLevel="1"/>
    <col min="16" max="16" width="14.42578125" style="5" customWidth="1" outlineLevel="1"/>
    <col min="17" max="17" width="15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23" width="9.140625" style="5"/>
    <col min="24" max="24" width="15.7109375" style="5" customWidth="1"/>
    <col min="25" max="16384" width="9.140625" style="5"/>
  </cols>
  <sheetData>
    <row r="1" spans="1:22" s="7" customFormat="1" ht="18.75" x14ac:dyDescent="0.2">
      <c r="A1" s="51"/>
      <c r="B1" s="52"/>
      <c r="C1" s="53"/>
      <c r="F1" s="54"/>
      <c r="N1" s="102" t="s">
        <v>60</v>
      </c>
      <c r="O1" s="101"/>
      <c r="P1" s="101"/>
      <c r="Q1" s="101"/>
    </row>
    <row r="2" spans="1:22" s="7" customFormat="1" ht="24" customHeight="1" x14ac:dyDescent="0.2">
      <c r="A2" s="51"/>
      <c r="B2" s="52"/>
      <c r="C2" s="53"/>
      <c r="F2" s="54"/>
      <c r="N2" s="103" t="s">
        <v>61</v>
      </c>
      <c r="O2" s="101"/>
      <c r="P2" s="101"/>
      <c r="Q2" s="101"/>
    </row>
    <row r="3" spans="1:22" s="7" customFormat="1" ht="18.75" x14ac:dyDescent="0.2">
      <c r="A3" s="51"/>
      <c r="B3" s="52"/>
      <c r="C3" s="53"/>
      <c r="F3" s="55"/>
      <c r="G3" s="55"/>
      <c r="N3" s="102" t="s">
        <v>62</v>
      </c>
      <c r="O3" s="101"/>
      <c r="P3" s="101"/>
      <c r="Q3" s="101"/>
    </row>
    <row r="4" spans="1:22" s="7" customFormat="1" ht="21.75" customHeight="1" x14ac:dyDescent="0.2">
      <c r="A4" s="51"/>
      <c r="B4" s="52"/>
      <c r="C4" s="53"/>
      <c r="F4" s="55"/>
      <c r="G4" s="55"/>
      <c r="N4" s="101"/>
      <c r="O4" s="104" t="s">
        <v>63</v>
      </c>
      <c r="P4" s="101"/>
      <c r="Q4" s="101"/>
    </row>
    <row r="5" spans="1:22" s="7" customFormat="1" ht="21.75" customHeight="1" x14ac:dyDescent="0.2">
      <c r="A5" s="51"/>
      <c r="B5" s="52"/>
      <c r="C5" s="53"/>
      <c r="F5" s="55"/>
      <c r="G5" s="55"/>
      <c r="N5" s="105" t="s">
        <v>64</v>
      </c>
      <c r="O5" s="104"/>
      <c r="P5" s="101"/>
      <c r="Q5" s="101"/>
    </row>
    <row r="6" spans="1:22" s="43" customFormat="1" ht="18.75" x14ac:dyDescent="0.25">
      <c r="A6" s="124" t="s">
        <v>44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</row>
    <row r="7" spans="1:22" s="43" customFormat="1" ht="51" customHeight="1" x14ac:dyDescent="0.25">
      <c r="A7" s="125" t="s">
        <v>73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</row>
    <row r="8" spans="1:22" ht="10.15" customHeight="1" x14ac:dyDescent="0.25">
      <c r="A8" s="8"/>
      <c r="B8" s="8"/>
      <c r="C8" s="8"/>
      <c r="D8" s="8"/>
      <c r="E8" s="8"/>
      <c r="F8" s="9"/>
      <c r="G8" s="20"/>
      <c r="H8" s="20"/>
      <c r="I8" s="8"/>
      <c r="J8" s="8"/>
      <c r="K8" s="20"/>
      <c r="L8" s="20"/>
      <c r="M8" s="20"/>
      <c r="N8" s="8"/>
      <c r="O8" s="8"/>
      <c r="P8" s="8"/>
      <c r="Q8" s="8"/>
    </row>
    <row r="9" spans="1:22" s="18" customFormat="1" ht="15.75" customHeight="1" x14ac:dyDescent="0.25">
      <c r="A9" s="135" t="s">
        <v>75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</row>
    <row r="10" spans="1:22" s="15" customFormat="1" ht="15" customHeight="1" x14ac:dyDescent="0.25">
      <c r="A10" s="12" t="s">
        <v>4</v>
      </c>
      <c r="B10" s="13"/>
      <c r="C10" s="13"/>
      <c r="D10" s="13"/>
      <c r="F10" s="16"/>
      <c r="I10" s="14"/>
      <c r="J10" s="14"/>
      <c r="K10" s="14"/>
    </row>
    <row r="11" spans="1:22" s="15" customFormat="1" ht="15.75" customHeight="1" x14ac:dyDescent="0.25">
      <c r="A11" s="114" t="s">
        <v>22</v>
      </c>
      <c r="B11" s="114"/>
      <c r="C11" s="115" t="s">
        <v>65</v>
      </c>
      <c r="D11" s="115"/>
      <c r="E11" s="65"/>
      <c r="F11" s="66"/>
      <c r="G11" s="65"/>
      <c r="H11" s="65"/>
      <c r="I11" s="17"/>
      <c r="J11" s="17"/>
      <c r="K11" s="17"/>
      <c r="O11" s="75"/>
      <c r="P11" s="74"/>
      <c r="Q11" s="76"/>
    </row>
    <row r="12" spans="1:22" s="15" customFormat="1" ht="15.75" customHeight="1" x14ac:dyDescent="0.25">
      <c r="A12" s="114" t="s">
        <v>17</v>
      </c>
      <c r="B12" s="114"/>
      <c r="C12" s="115"/>
      <c r="D12" s="115"/>
      <c r="E12" s="65"/>
      <c r="F12" s="66"/>
      <c r="G12" s="65"/>
      <c r="H12" s="65"/>
      <c r="I12" s="12"/>
      <c r="J12" s="12"/>
      <c r="K12" s="12"/>
      <c r="O12" s="75"/>
      <c r="P12" s="74"/>
      <c r="Q12" s="76"/>
    </row>
    <row r="13" spans="1:22" s="15" customFormat="1" ht="15.75" customHeight="1" x14ac:dyDescent="0.25">
      <c r="A13" s="114" t="s">
        <v>27</v>
      </c>
      <c r="B13" s="114"/>
      <c r="C13" s="115"/>
      <c r="D13" s="115"/>
      <c r="E13" s="65"/>
      <c r="F13" s="66"/>
      <c r="G13" s="65"/>
      <c r="H13" s="67"/>
      <c r="I13" s="12"/>
      <c r="J13" s="12"/>
      <c r="K13" s="12"/>
      <c r="O13" s="75"/>
      <c r="P13" s="74"/>
      <c r="Q13" s="76"/>
    </row>
    <row r="14" spans="1:22" s="15" customFormat="1" ht="30.75" customHeight="1" x14ac:dyDescent="0.25">
      <c r="A14" s="126" t="s">
        <v>56</v>
      </c>
      <c r="B14" s="126"/>
      <c r="C14" s="127">
        <v>3.0800000000000001E-2</v>
      </c>
      <c r="D14" s="128"/>
      <c r="E14" s="68"/>
      <c r="F14" s="68"/>
      <c r="G14" s="68"/>
      <c r="H14" s="63"/>
      <c r="I14" s="60"/>
      <c r="J14" s="60"/>
      <c r="K14" s="60"/>
      <c r="L14" s="60"/>
      <c r="M14" s="60"/>
      <c r="N14" s="60"/>
      <c r="O14" s="60"/>
      <c r="P14" s="60"/>
      <c r="Q14" s="59"/>
    </row>
    <row r="15" spans="1:22" ht="15" customHeight="1" x14ac:dyDescent="0.25">
      <c r="A15" s="118" t="s">
        <v>66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</row>
    <row r="16" spans="1:22" x14ac:dyDescent="0.25">
      <c r="A16" s="108" t="s">
        <v>31</v>
      </c>
      <c r="B16" s="108" t="s">
        <v>0</v>
      </c>
      <c r="C16" s="108" t="s">
        <v>1</v>
      </c>
      <c r="D16" s="108" t="s">
        <v>20</v>
      </c>
      <c r="E16" s="108"/>
      <c r="F16" s="108"/>
      <c r="G16" s="108"/>
      <c r="H16" s="108" t="s">
        <v>36</v>
      </c>
      <c r="I16" s="108"/>
      <c r="J16" s="108"/>
      <c r="K16" s="108"/>
      <c r="L16" s="108"/>
      <c r="M16" s="108"/>
      <c r="N16" s="108"/>
      <c r="O16" s="108"/>
      <c r="P16" s="108"/>
      <c r="Q16" s="108"/>
      <c r="R16" s="108" t="s">
        <v>32</v>
      </c>
      <c r="S16" s="108"/>
      <c r="T16" s="108"/>
      <c r="U16" s="108"/>
      <c r="V16" s="108"/>
    </row>
    <row r="17" spans="1:24" ht="15" customHeight="1" x14ac:dyDescent="0.25">
      <c r="A17" s="108"/>
      <c r="B17" s="108"/>
      <c r="C17" s="108"/>
      <c r="D17" s="108" t="s">
        <v>9</v>
      </c>
      <c r="E17" s="108" t="s">
        <v>16</v>
      </c>
      <c r="F17" s="108"/>
      <c r="G17" s="108"/>
      <c r="H17" s="119" t="s">
        <v>59</v>
      </c>
      <c r="I17" s="108" t="s">
        <v>47</v>
      </c>
      <c r="J17" s="108"/>
      <c r="K17" s="108"/>
      <c r="L17" s="108"/>
      <c r="M17" s="108"/>
      <c r="N17" s="108"/>
      <c r="O17" s="108"/>
      <c r="P17" s="108"/>
      <c r="Q17" s="108"/>
      <c r="R17" s="119" t="s">
        <v>9</v>
      </c>
      <c r="S17" s="108" t="s">
        <v>16</v>
      </c>
      <c r="T17" s="108"/>
      <c r="U17" s="108"/>
      <c r="V17" s="108"/>
    </row>
    <row r="18" spans="1:24" ht="46.5" customHeight="1" x14ac:dyDescent="0.25">
      <c r="A18" s="108"/>
      <c r="B18" s="108"/>
      <c r="C18" s="108"/>
      <c r="D18" s="108"/>
      <c r="E18" s="38" t="s">
        <v>6</v>
      </c>
      <c r="F18" s="38" t="s">
        <v>10</v>
      </c>
      <c r="G18" s="38" t="s">
        <v>23</v>
      </c>
      <c r="H18" s="119"/>
      <c r="I18" s="82" t="s">
        <v>45</v>
      </c>
      <c r="J18" s="83" t="s">
        <v>5</v>
      </c>
      <c r="K18" s="82" t="s">
        <v>46</v>
      </c>
      <c r="L18" s="87" t="s">
        <v>21</v>
      </c>
      <c r="M18" s="88" t="s">
        <v>15</v>
      </c>
      <c r="N18" s="85" t="s">
        <v>7</v>
      </c>
      <c r="O18" s="85" t="s">
        <v>8</v>
      </c>
      <c r="P18" s="85" t="s">
        <v>39</v>
      </c>
      <c r="Q18" s="86" t="s">
        <v>40</v>
      </c>
      <c r="R18" s="119"/>
      <c r="S18" s="47" t="s">
        <v>33</v>
      </c>
      <c r="T18" s="47" t="s">
        <v>21</v>
      </c>
      <c r="U18" s="47" t="s">
        <v>15</v>
      </c>
      <c r="V18" s="39" t="s">
        <v>14</v>
      </c>
    </row>
    <row r="19" spans="1:24" ht="15.75" customHeight="1" x14ac:dyDescent="0.25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8">
        <v>4</v>
      </c>
      <c r="I19" s="78">
        <v>5</v>
      </c>
      <c r="J19" s="38">
        <v>6</v>
      </c>
      <c r="K19" s="78">
        <v>7</v>
      </c>
      <c r="L19" s="89">
        <v>8</v>
      </c>
      <c r="M19" s="89">
        <v>9</v>
      </c>
      <c r="N19" s="38">
        <v>10</v>
      </c>
      <c r="O19" s="38">
        <v>11</v>
      </c>
      <c r="P19" s="38">
        <v>12</v>
      </c>
      <c r="Q19" s="38">
        <v>13</v>
      </c>
      <c r="R19" s="47">
        <v>12</v>
      </c>
      <c r="S19" s="47">
        <v>13</v>
      </c>
      <c r="T19" s="47">
        <v>14</v>
      </c>
      <c r="U19" s="47">
        <v>15</v>
      </c>
      <c r="V19" s="47">
        <v>16</v>
      </c>
    </row>
    <row r="20" spans="1:24" s="18" customFormat="1" ht="15" customHeight="1" x14ac:dyDescent="0.25">
      <c r="A20" s="120" t="s">
        <v>24</v>
      </c>
      <c r="B20" s="120"/>
      <c r="C20" s="120"/>
      <c r="D20" s="38"/>
      <c r="E20" s="38"/>
      <c r="F20" s="38"/>
      <c r="G20" s="38"/>
      <c r="H20" s="38"/>
      <c r="I20" s="78"/>
      <c r="J20" s="38"/>
      <c r="K20" s="78"/>
      <c r="L20" s="89"/>
      <c r="M20" s="89"/>
      <c r="N20" s="38"/>
      <c r="O20" s="38"/>
      <c r="P20" s="38"/>
      <c r="Q20" s="38"/>
      <c r="R20" s="47"/>
      <c r="S20" s="47"/>
      <c r="T20" s="47"/>
      <c r="U20" s="47"/>
      <c r="V20" s="47"/>
    </row>
    <row r="21" spans="1:24" s="18" customFormat="1" ht="15.75" x14ac:dyDescent="0.25">
      <c r="A21" s="95">
        <v>1</v>
      </c>
      <c r="B21" s="97" t="s">
        <v>68</v>
      </c>
      <c r="C21" s="96" t="s">
        <v>67</v>
      </c>
      <c r="D21" s="94"/>
      <c r="E21" s="94"/>
      <c r="F21" s="94"/>
      <c r="G21" s="94"/>
      <c r="H21" s="99">
        <f>I21+J21+L21+N21+O21+M21</f>
        <v>325731</v>
      </c>
      <c r="I21" s="107">
        <v>1611</v>
      </c>
      <c r="J21" s="107">
        <v>237829</v>
      </c>
      <c r="K21" s="107">
        <v>11791</v>
      </c>
      <c r="L21" s="107">
        <v>66839</v>
      </c>
      <c r="M21" s="107">
        <v>0</v>
      </c>
      <c r="N21" s="107">
        <v>12613</v>
      </c>
      <c r="O21" s="107">
        <v>6839</v>
      </c>
      <c r="P21" s="107">
        <v>5.88</v>
      </c>
      <c r="Q21" s="107">
        <v>67.72</v>
      </c>
      <c r="R21" s="94"/>
      <c r="S21" s="94"/>
      <c r="T21" s="94"/>
      <c r="U21" s="94"/>
      <c r="V21" s="94"/>
    </row>
    <row r="22" spans="1:24" s="18" customFormat="1" ht="15.75" x14ac:dyDescent="0.25">
      <c r="A22" s="95">
        <v>2</v>
      </c>
      <c r="B22" s="97" t="s">
        <v>70</v>
      </c>
      <c r="C22" s="96" t="s">
        <v>69</v>
      </c>
      <c r="D22" s="94"/>
      <c r="E22" s="94"/>
      <c r="F22" s="94"/>
      <c r="G22" s="94"/>
      <c r="H22" s="99">
        <f>I22+J22+L22+N22+O22+M22</f>
        <v>52558337</v>
      </c>
      <c r="I22" s="106">
        <v>5588885</v>
      </c>
      <c r="J22" s="98">
        <v>11325561</v>
      </c>
      <c r="K22" s="106">
        <v>1325278</v>
      </c>
      <c r="L22" s="98">
        <v>22954006</v>
      </c>
      <c r="M22" s="98">
        <v>2194263</v>
      </c>
      <c r="N22" s="98">
        <v>6737822</v>
      </c>
      <c r="O22" s="98">
        <v>3757800</v>
      </c>
      <c r="P22" s="107">
        <v>17140.28</v>
      </c>
      <c r="Q22" s="107">
        <v>2545.67</v>
      </c>
      <c r="R22" s="94"/>
      <c r="S22" s="94"/>
      <c r="T22" s="94"/>
      <c r="U22" s="94"/>
      <c r="V22" s="94"/>
    </row>
    <row r="23" spans="1:24" s="18" customFormat="1" x14ac:dyDescent="0.25">
      <c r="A23" s="122" t="s">
        <v>26</v>
      </c>
      <c r="B23" s="122"/>
      <c r="C23" s="122"/>
      <c r="D23" s="40" t="e">
        <f>SUM(#REF!)</f>
        <v>#REF!</v>
      </c>
      <c r="E23" s="40" t="e">
        <f>SUM(#REF!)</f>
        <v>#REF!</v>
      </c>
      <c r="F23" s="40" t="e">
        <f>SUM(#REF!)</f>
        <v>#REF!</v>
      </c>
      <c r="G23" s="40" t="e">
        <f>SUM(#REF!)</f>
        <v>#REF!</v>
      </c>
      <c r="H23" s="40">
        <f t="shared" ref="H23:Q23" si="0">SUM(H21:H22)</f>
        <v>52884068</v>
      </c>
      <c r="I23" s="80">
        <f t="shared" si="0"/>
        <v>5590496</v>
      </c>
      <c r="J23" s="40">
        <f t="shared" si="0"/>
        <v>11563390</v>
      </c>
      <c r="K23" s="80">
        <f t="shared" si="0"/>
        <v>1337069</v>
      </c>
      <c r="L23" s="40">
        <f t="shared" si="0"/>
        <v>23020845</v>
      </c>
      <c r="M23" s="40">
        <f t="shared" si="0"/>
        <v>2194263</v>
      </c>
      <c r="N23" s="40">
        <f t="shared" si="0"/>
        <v>6750435</v>
      </c>
      <c r="O23" s="40">
        <f t="shared" si="0"/>
        <v>3764639</v>
      </c>
      <c r="P23" s="40">
        <f t="shared" si="0"/>
        <v>17146</v>
      </c>
      <c r="Q23" s="40">
        <f t="shared" si="0"/>
        <v>2613</v>
      </c>
      <c r="R23" s="48" t="e">
        <f>SUM(#REF!)</f>
        <v>#REF!</v>
      </c>
      <c r="S23" s="48" t="e">
        <f>SUM(#REF!)</f>
        <v>#REF!</v>
      </c>
      <c r="T23" s="48" t="e">
        <f>SUM(#REF!)</f>
        <v>#REF!</v>
      </c>
      <c r="U23" s="48" t="e">
        <f>SUM(#REF!)</f>
        <v>#REF!</v>
      </c>
      <c r="V23" s="48" t="e">
        <f>SUM(#REF!)</f>
        <v>#REF!</v>
      </c>
    </row>
    <row r="24" spans="1:24" s="18" customFormat="1" x14ac:dyDescent="0.25">
      <c r="A24" s="132" t="s">
        <v>38</v>
      </c>
      <c r="B24" s="133"/>
      <c r="C24" s="134"/>
      <c r="D24" s="40"/>
      <c r="E24" s="40"/>
      <c r="F24" s="40"/>
      <c r="G24" s="40"/>
      <c r="H24" s="40"/>
      <c r="I24" s="80"/>
      <c r="J24" s="40"/>
      <c r="K24" s="80"/>
      <c r="L24" s="91"/>
      <c r="M24" s="91"/>
      <c r="N24" s="40"/>
      <c r="O24" s="40"/>
      <c r="P24" s="40"/>
      <c r="Q24" s="40"/>
      <c r="R24" s="64"/>
      <c r="S24" s="64"/>
      <c r="T24" s="64"/>
      <c r="U24" s="64"/>
      <c r="V24" s="64"/>
    </row>
    <row r="25" spans="1:24" s="18" customFormat="1" x14ac:dyDescent="0.25">
      <c r="A25" s="109" t="s">
        <v>57</v>
      </c>
      <c r="B25" s="110"/>
      <c r="C25" s="111"/>
      <c r="D25" s="40"/>
      <c r="E25" s="40"/>
      <c r="F25" s="40"/>
      <c r="G25" s="40"/>
      <c r="H25" s="40">
        <v>1585301</v>
      </c>
      <c r="I25" s="80"/>
      <c r="J25" s="40"/>
      <c r="K25" s="80"/>
      <c r="L25" s="91"/>
      <c r="M25" s="91"/>
      <c r="N25" s="40"/>
      <c r="O25" s="40"/>
      <c r="P25" s="40"/>
      <c r="Q25" s="40"/>
      <c r="R25" s="64"/>
      <c r="S25" s="64"/>
      <c r="T25" s="64"/>
      <c r="U25" s="64"/>
      <c r="V25" s="64"/>
    </row>
    <row r="26" spans="1:24" s="18" customFormat="1" x14ac:dyDescent="0.25">
      <c r="A26" s="109" t="s">
        <v>48</v>
      </c>
      <c r="B26" s="110"/>
      <c r="C26" s="111"/>
      <c r="D26" s="40"/>
      <c r="E26" s="40"/>
      <c r="F26" s="40"/>
      <c r="G26" s="40"/>
      <c r="H26" s="32">
        <f>955491+32914</f>
        <v>988405</v>
      </c>
      <c r="I26" s="80"/>
      <c r="J26" s="40"/>
      <c r="K26" s="80"/>
      <c r="L26" s="91"/>
      <c r="M26" s="91"/>
      <c r="N26" s="40"/>
      <c r="O26" s="40"/>
      <c r="P26" s="40"/>
      <c r="Q26" s="40"/>
      <c r="R26" s="64"/>
      <c r="S26" s="64"/>
      <c r="T26" s="64"/>
      <c r="U26" s="64"/>
      <c r="V26" s="64"/>
    </row>
    <row r="27" spans="1:24" s="18" customFormat="1" x14ac:dyDescent="0.25">
      <c r="A27" s="120" t="s">
        <v>29</v>
      </c>
      <c r="B27" s="120"/>
      <c r="C27" s="120"/>
      <c r="D27" s="22"/>
      <c r="E27" s="22"/>
      <c r="F27" s="22"/>
      <c r="G27" s="22"/>
      <c r="H27" s="22"/>
      <c r="I27" s="79"/>
      <c r="J27" s="22"/>
      <c r="K27" s="79"/>
      <c r="L27" s="90"/>
      <c r="M27" s="90"/>
      <c r="N27" s="22"/>
      <c r="O27" s="22"/>
      <c r="P27" s="22"/>
      <c r="Q27" s="22"/>
    </row>
    <row r="28" spans="1:24" s="18" customFormat="1" ht="15.75" x14ac:dyDescent="0.25">
      <c r="A28" s="95">
        <v>3</v>
      </c>
      <c r="B28" s="97" t="s">
        <v>58</v>
      </c>
      <c r="C28" s="96" t="s">
        <v>71</v>
      </c>
      <c r="D28" s="22"/>
      <c r="E28" s="22"/>
      <c r="F28" s="22"/>
      <c r="G28" s="22"/>
      <c r="H28" s="22">
        <v>11229521</v>
      </c>
      <c r="I28" s="79"/>
      <c r="J28" s="22"/>
      <c r="K28" s="79"/>
      <c r="L28" s="90"/>
      <c r="M28" s="90"/>
      <c r="N28" s="22"/>
      <c r="O28" s="22"/>
      <c r="P28" s="22"/>
      <c r="Q28" s="22"/>
    </row>
    <row r="29" spans="1:24" s="18" customFormat="1" ht="15.75" x14ac:dyDescent="0.25">
      <c r="A29" s="95">
        <v>4</v>
      </c>
      <c r="B29" s="35" t="s">
        <v>49</v>
      </c>
      <c r="C29" s="36" t="s">
        <v>72</v>
      </c>
      <c r="D29" s="22"/>
      <c r="E29" s="22"/>
      <c r="F29" s="23"/>
      <c r="G29" s="22"/>
      <c r="H29" s="29">
        <v>194742</v>
      </c>
      <c r="I29" s="79"/>
      <c r="J29" s="22"/>
      <c r="K29" s="79"/>
      <c r="L29" s="90"/>
      <c r="M29" s="90"/>
      <c r="N29" s="22"/>
      <c r="O29" s="22"/>
      <c r="P29" s="22"/>
      <c r="Q29" s="22"/>
      <c r="R29" s="29"/>
      <c r="S29" s="29"/>
      <c r="T29" s="29"/>
      <c r="U29" s="29"/>
      <c r="V29" s="29"/>
    </row>
    <row r="30" spans="1:24" s="18" customFormat="1" x14ac:dyDescent="0.25">
      <c r="A30" s="122" t="s">
        <v>30</v>
      </c>
      <c r="B30" s="122"/>
      <c r="C30" s="122"/>
      <c r="D30" s="40" t="e">
        <f>SUM(#REF!)</f>
        <v>#REF!</v>
      </c>
      <c r="E30" s="40" t="e">
        <f>SUM(#REF!)</f>
        <v>#REF!</v>
      </c>
      <c r="F30" s="40" t="e">
        <f>SUM(#REF!)</f>
        <v>#REF!</v>
      </c>
      <c r="G30" s="40" t="e">
        <f>SUM(#REF!)</f>
        <v>#REF!</v>
      </c>
      <c r="H30" s="40">
        <f>SUM(H28:H29)</f>
        <v>11424263</v>
      </c>
      <c r="I30" s="80"/>
      <c r="J30" s="40"/>
      <c r="K30" s="80"/>
      <c r="L30" s="91"/>
      <c r="M30" s="91"/>
      <c r="N30" s="40"/>
      <c r="O30" s="40"/>
      <c r="P30" s="40"/>
      <c r="Q30" s="40"/>
      <c r="R30" s="40" t="e">
        <f>SUM(#REF!)</f>
        <v>#REF!</v>
      </c>
      <c r="S30" s="40" t="e">
        <f>SUM(#REF!)</f>
        <v>#REF!</v>
      </c>
      <c r="T30" s="40" t="e">
        <f>SUM(#REF!)</f>
        <v>#REF!</v>
      </c>
      <c r="U30" s="40" t="e">
        <f>SUM(#REF!)</f>
        <v>#REF!</v>
      </c>
      <c r="V30" s="40" t="e">
        <f>SUM(#REF!)</f>
        <v>#REF!</v>
      </c>
    </row>
    <row r="31" spans="1:24" s="18" customFormat="1" x14ac:dyDescent="0.25">
      <c r="A31" s="123" t="s">
        <v>18</v>
      </c>
      <c r="B31" s="123"/>
      <c r="C31" s="123"/>
      <c r="D31" s="37" t="e">
        <f>D23+D30</f>
        <v>#REF!</v>
      </c>
      <c r="E31" s="37" t="e">
        <f>E23+E30</f>
        <v>#REF!</v>
      </c>
      <c r="F31" s="37" t="e">
        <f>F23+F30</f>
        <v>#REF!</v>
      </c>
      <c r="G31" s="37" t="e">
        <f>G23+G30</f>
        <v>#REF!</v>
      </c>
      <c r="H31" s="93">
        <f t="shared" ref="H31:Q31" si="1">H23+H25+H26+H30</f>
        <v>66882037</v>
      </c>
      <c r="I31" s="93">
        <f t="shared" si="1"/>
        <v>5590496</v>
      </c>
      <c r="J31" s="93">
        <f t="shared" si="1"/>
        <v>11563390</v>
      </c>
      <c r="K31" s="93">
        <f t="shared" si="1"/>
        <v>1337069</v>
      </c>
      <c r="L31" s="93">
        <f t="shared" si="1"/>
        <v>23020845</v>
      </c>
      <c r="M31" s="93">
        <f t="shared" si="1"/>
        <v>2194263</v>
      </c>
      <c r="N31" s="93">
        <f t="shared" si="1"/>
        <v>6750435</v>
      </c>
      <c r="O31" s="93">
        <f t="shared" si="1"/>
        <v>3764639</v>
      </c>
      <c r="P31" s="93">
        <f t="shared" si="1"/>
        <v>17146</v>
      </c>
      <c r="Q31" s="93">
        <f t="shared" si="1"/>
        <v>2613</v>
      </c>
      <c r="R31" s="37" t="e">
        <f>R23+R30</f>
        <v>#REF!</v>
      </c>
      <c r="S31" s="37" t="e">
        <f>S23+S30</f>
        <v>#REF!</v>
      </c>
      <c r="T31" s="37" t="e">
        <f>T23+T30</f>
        <v>#REF!</v>
      </c>
      <c r="U31" s="37" t="e">
        <f>U23+U30</f>
        <v>#REF!</v>
      </c>
      <c r="V31" s="37" t="e">
        <f>V23+V30</f>
        <v>#REF!</v>
      </c>
      <c r="X31" s="100"/>
    </row>
    <row r="32" spans="1:24" s="18" customFormat="1" ht="15" hidden="1" customHeight="1" x14ac:dyDescent="0.25">
      <c r="A32" s="112" t="s">
        <v>34</v>
      </c>
      <c r="B32" s="112"/>
      <c r="C32" s="112"/>
      <c r="D32" s="37"/>
      <c r="E32" s="37"/>
      <c r="F32" s="37"/>
      <c r="G32" s="37"/>
      <c r="H32" s="50"/>
      <c r="I32" s="81"/>
      <c r="J32" s="37"/>
      <c r="K32" s="81"/>
      <c r="L32" s="92"/>
      <c r="M32" s="92"/>
      <c r="N32" s="37"/>
      <c r="O32" s="37"/>
      <c r="P32" s="37"/>
      <c r="Q32" s="37"/>
      <c r="R32" s="30"/>
      <c r="S32" s="30"/>
      <c r="T32" s="30"/>
      <c r="U32" s="30"/>
      <c r="V32" s="30"/>
    </row>
    <row r="33" spans="1:22" s="18" customFormat="1" hidden="1" x14ac:dyDescent="0.25">
      <c r="A33" s="119" t="s">
        <v>35</v>
      </c>
      <c r="B33" s="119"/>
      <c r="C33" s="119"/>
      <c r="D33" s="37"/>
      <c r="E33" s="37"/>
      <c r="F33" s="37"/>
      <c r="G33" s="37"/>
      <c r="H33" s="37">
        <f>H31*H32</f>
        <v>0</v>
      </c>
      <c r="I33" s="81"/>
      <c r="J33" s="37"/>
      <c r="K33" s="81"/>
      <c r="L33" s="92"/>
      <c r="M33" s="92"/>
      <c r="N33" s="37"/>
      <c r="O33" s="37"/>
      <c r="P33" s="37"/>
      <c r="Q33" s="37"/>
      <c r="R33" s="30"/>
      <c r="S33" s="30"/>
      <c r="T33" s="30"/>
      <c r="U33" s="30"/>
      <c r="V33" s="30"/>
    </row>
    <row r="34" spans="1:22" s="18" customFormat="1" x14ac:dyDescent="0.25">
      <c r="A34" s="30"/>
      <c r="B34" s="30" t="s">
        <v>2</v>
      </c>
      <c r="C34" s="29"/>
      <c r="D34" s="29"/>
      <c r="E34" s="22"/>
      <c r="F34" s="31"/>
      <c r="G34" s="22"/>
      <c r="H34" s="32">
        <f>H31*20%</f>
        <v>13376407.4</v>
      </c>
      <c r="I34" s="79"/>
      <c r="J34" s="22"/>
      <c r="K34" s="79"/>
      <c r="L34" s="90"/>
      <c r="M34" s="90"/>
      <c r="N34" s="22"/>
      <c r="O34" s="22"/>
      <c r="P34" s="22"/>
      <c r="Q34" s="22"/>
      <c r="R34" s="30"/>
      <c r="S34" s="30"/>
      <c r="T34" s="30"/>
      <c r="U34" s="30"/>
      <c r="V34" s="30"/>
    </row>
    <row r="35" spans="1:22" s="18" customFormat="1" x14ac:dyDescent="0.25">
      <c r="A35" s="30"/>
      <c r="B35" s="30" t="s">
        <v>3</v>
      </c>
      <c r="C35" s="29"/>
      <c r="D35" s="29"/>
      <c r="E35" s="22"/>
      <c r="F35" s="31"/>
      <c r="G35" s="22"/>
      <c r="H35" s="32">
        <f>H31+H34</f>
        <v>80258444.400000006</v>
      </c>
      <c r="I35" s="79"/>
      <c r="J35" s="22"/>
      <c r="K35" s="79"/>
      <c r="L35" s="90"/>
      <c r="M35" s="90"/>
      <c r="N35" s="22"/>
      <c r="O35" s="22"/>
      <c r="P35" s="22"/>
      <c r="Q35" s="22"/>
      <c r="R35" s="30"/>
      <c r="S35" s="30"/>
      <c r="T35" s="30"/>
      <c r="U35" s="30"/>
      <c r="V35" s="30"/>
    </row>
    <row r="36" spans="1:22" hidden="1" x14ac:dyDescent="0.25">
      <c r="A36" s="131" t="s">
        <v>19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30"/>
      <c r="S36" s="30"/>
      <c r="T36" s="30"/>
      <c r="U36" s="30"/>
      <c r="V36" s="30"/>
    </row>
    <row r="37" spans="1:22" ht="15" hidden="1" customHeight="1" x14ac:dyDescent="0.25">
      <c r="A37" s="58" t="s">
        <v>11</v>
      </c>
      <c r="B37" s="112" t="s">
        <v>12</v>
      </c>
      <c r="C37" s="112"/>
      <c r="D37" s="33"/>
      <c r="E37" s="28"/>
      <c r="F37" s="34"/>
      <c r="G37" s="28"/>
      <c r="H37" s="27" t="e">
        <f>#REF!</f>
        <v>#REF!</v>
      </c>
      <c r="I37" s="28"/>
      <c r="J37" s="28"/>
      <c r="K37" s="28"/>
      <c r="L37" s="28"/>
      <c r="M37" s="28"/>
      <c r="N37" s="28"/>
      <c r="O37" s="28"/>
      <c r="P37" s="28"/>
      <c r="Q37" s="28"/>
      <c r="R37" s="30"/>
      <c r="S37" s="30"/>
      <c r="T37" s="30"/>
      <c r="U37" s="30"/>
      <c r="V37" s="30"/>
    </row>
    <row r="38" spans="1:22" ht="13.5" hidden="1" customHeight="1" x14ac:dyDescent="0.25">
      <c r="A38" s="121" t="s">
        <v>6</v>
      </c>
      <c r="B38" s="121"/>
      <c r="C38" s="121"/>
      <c r="D38" s="121"/>
      <c r="E38" s="121"/>
      <c r="F38" s="121"/>
      <c r="G38" s="26"/>
      <c r="H38" s="27" t="e">
        <f>E31*6.21+16</f>
        <v>#REF!</v>
      </c>
      <c r="I38" s="28"/>
      <c r="J38" s="28"/>
      <c r="K38" s="28"/>
      <c r="L38" s="28"/>
      <c r="M38" s="28"/>
      <c r="N38" s="28"/>
      <c r="O38" s="28"/>
      <c r="P38" s="28"/>
      <c r="Q38" s="28"/>
      <c r="R38" s="30"/>
      <c r="S38" s="30"/>
      <c r="T38" s="30"/>
      <c r="U38" s="30"/>
      <c r="V38" s="30"/>
    </row>
    <row r="39" spans="1:22" ht="13.5" hidden="1" customHeight="1" x14ac:dyDescent="0.25">
      <c r="A39" s="121" t="s">
        <v>13</v>
      </c>
      <c r="B39" s="121"/>
      <c r="C39" s="121"/>
      <c r="D39" s="121"/>
      <c r="E39" s="121"/>
      <c r="F39" s="121"/>
      <c r="G39" s="26"/>
      <c r="H39" s="27" t="e">
        <f>F31*5.19+1</f>
        <v>#REF!</v>
      </c>
      <c r="I39" s="28"/>
      <c r="J39" s="28"/>
      <c r="K39" s="28"/>
      <c r="L39" s="28"/>
      <c r="M39" s="28"/>
      <c r="N39" s="28"/>
      <c r="O39" s="28"/>
      <c r="P39" s="28"/>
      <c r="Q39" s="28"/>
      <c r="R39" s="30"/>
      <c r="S39" s="30"/>
      <c r="T39" s="30"/>
      <c r="U39" s="30"/>
      <c r="V39" s="30"/>
    </row>
    <row r="40" spans="1:22" ht="15.75" hidden="1" customHeight="1" x14ac:dyDescent="0.25">
      <c r="A40" s="30"/>
      <c r="B40" s="33" t="s">
        <v>37</v>
      </c>
      <c r="C40" s="41"/>
      <c r="D40" s="41" t="e">
        <f>D31</f>
        <v>#REF!</v>
      </c>
      <c r="E40" s="41"/>
      <c r="F40" s="42"/>
      <c r="G40" s="41"/>
      <c r="H40" s="41" t="e">
        <f>H31+H38+H39</f>
        <v>#REF!</v>
      </c>
      <c r="I40" s="41"/>
      <c r="J40" s="41"/>
      <c r="K40" s="41"/>
      <c r="L40" s="41"/>
      <c r="M40" s="41"/>
      <c r="N40" s="41"/>
      <c r="O40" s="41"/>
      <c r="P40" s="41"/>
      <c r="Q40" s="41"/>
      <c r="R40" s="49"/>
      <c r="S40" s="49"/>
      <c r="T40" s="49"/>
      <c r="U40" s="49"/>
      <c r="V40" s="49"/>
    </row>
    <row r="41" spans="1:22" s="15" customFormat="1" x14ac:dyDescent="0.25">
      <c r="A41" s="116" t="s">
        <v>41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5"/>
      <c r="S41" s="5"/>
      <c r="T41" s="5"/>
      <c r="U41" s="5"/>
      <c r="V41" s="5"/>
    </row>
    <row r="42" spans="1:22" s="15" customFormat="1" x14ac:dyDescent="0.25">
      <c r="A42" s="61"/>
      <c r="B42" s="70" t="s">
        <v>42</v>
      </c>
      <c r="C42" s="62"/>
      <c r="D42" s="62"/>
      <c r="E42" s="62"/>
      <c r="F42" s="62"/>
      <c r="G42" s="62"/>
      <c r="H42" s="62"/>
      <c r="I42" s="62"/>
      <c r="J42" s="62"/>
      <c r="K42" s="77"/>
      <c r="L42" s="84"/>
      <c r="M42" s="84"/>
      <c r="N42" s="62"/>
      <c r="O42" s="62"/>
      <c r="P42" s="62"/>
      <c r="Q42" s="62"/>
      <c r="R42" s="5"/>
      <c r="S42" s="5"/>
      <c r="T42" s="5"/>
      <c r="U42" s="5"/>
      <c r="V42" s="5"/>
    </row>
    <row r="43" spans="1:22" ht="15.75" x14ac:dyDescent="0.25">
      <c r="A43" s="11"/>
      <c r="B43" s="69" t="s">
        <v>43</v>
      </c>
      <c r="C43" s="8"/>
      <c r="D43" s="8"/>
      <c r="E43" s="8"/>
      <c r="F43" s="8"/>
      <c r="G43" s="20"/>
      <c r="H43" s="20"/>
      <c r="I43" s="8"/>
      <c r="J43" s="8"/>
      <c r="K43" s="20"/>
      <c r="L43" s="20"/>
      <c r="M43" s="20"/>
      <c r="N43" s="8"/>
      <c r="O43" s="8"/>
      <c r="P43" s="8"/>
      <c r="Q43" s="8"/>
    </row>
    <row r="44" spans="1:22" ht="15.75" x14ac:dyDescent="0.25">
      <c r="A44" s="11"/>
      <c r="B44" s="6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</row>
    <row r="45" spans="1:22" ht="15.75" x14ac:dyDescent="0.25">
      <c r="A45" s="11"/>
      <c r="B45" s="6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</row>
    <row r="46" spans="1:22" ht="15.75" x14ac:dyDescent="0.25">
      <c r="A46" s="11"/>
      <c r="B46" s="6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</row>
    <row r="47" spans="1:22" s="43" customFormat="1" ht="22.15" customHeight="1" x14ac:dyDescent="0.25">
      <c r="B47" s="24" t="s">
        <v>50</v>
      </c>
      <c r="C47" s="44"/>
      <c r="D47" s="56"/>
      <c r="E47" s="44"/>
      <c r="F47" s="113" t="s">
        <v>25</v>
      </c>
      <c r="G47" s="113"/>
      <c r="H47" s="72"/>
      <c r="I47" s="129" t="s">
        <v>51</v>
      </c>
      <c r="J47" s="130"/>
      <c r="K47" s="25"/>
      <c r="L47" s="25"/>
      <c r="M47" s="25"/>
      <c r="N47" s="25"/>
      <c r="O47" s="25"/>
      <c r="P47" s="25"/>
      <c r="Q47" s="25"/>
      <c r="R47" s="5"/>
      <c r="S47" s="5"/>
      <c r="T47" s="5"/>
      <c r="U47" s="5"/>
      <c r="V47" s="5"/>
    </row>
    <row r="48" spans="1:22" s="43" customFormat="1" ht="15.75" x14ac:dyDescent="0.25">
      <c r="B48" s="24"/>
      <c r="C48" s="25"/>
      <c r="D48" s="25"/>
      <c r="E48" s="71"/>
      <c r="F48" s="25"/>
      <c r="G48" s="46"/>
      <c r="H48" s="45"/>
      <c r="I48" s="25"/>
      <c r="J48" s="25"/>
      <c r="K48" s="25"/>
      <c r="L48" s="25"/>
      <c r="M48" s="25"/>
      <c r="N48" s="25"/>
      <c r="O48" s="25"/>
      <c r="P48" s="25"/>
      <c r="Q48" s="25"/>
      <c r="R48" s="5"/>
      <c r="S48" s="5"/>
      <c r="T48" s="5"/>
      <c r="U48" s="5"/>
      <c r="V48" s="5"/>
    </row>
    <row r="49" spans="2:22" s="43" customFormat="1" ht="15.75" x14ac:dyDescent="0.25">
      <c r="B49" s="24" t="s">
        <v>53</v>
      </c>
      <c r="C49" s="44"/>
      <c r="D49" s="57"/>
      <c r="E49" s="44"/>
      <c r="F49" s="57" t="s">
        <v>28</v>
      </c>
      <c r="G49" s="73"/>
      <c r="H49" s="73"/>
      <c r="I49" s="129" t="s">
        <v>54</v>
      </c>
      <c r="J49" s="130"/>
      <c r="K49" s="25"/>
      <c r="L49" s="25"/>
      <c r="M49" s="25"/>
      <c r="N49" s="25"/>
      <c r="O49" s="25"/>
      <c r="P49" s="25"/>
      <c r="Q49" s="25"/>
      <c r="R49" s="5"/>
      <c r="S49" s="5"/>
      <c r="T49" s="5"/>
      <c r="U49" s="5"/>
      <c r="V49" s="5"/>
    </row>
    <row r="50" spans="2:22" s="7" customFormat="1" ht="18.75" x14ac:dyDescent="0.25">
      <c r="B50" s="19"/>
      <c r="C50" s="6"/>
      <c r="D50" s="6"/>
      <c r="E50" s="3"/>
      <c r="F50" s="21"/>
      <c r="G50" s="21"/>
      <c r="H50" s="21"/>
      <c r="I50" s="2"/>
      <c r="J50" s="2"/>
      <c r="K50" s="2"/>
      <c r="L50" s="2"/>
      <c r="M50" s="2"/>
      <c r="N50" s="2"/>
      <c r="O50" s="2"/>
      <c r="P50" s="2"/>
      <c r="Q50" s="2"/>
      <c r="R50" s="5"/>
      <c r="S50" s="5"/>
      <c r="T50" s="5"/>
      <c r="U50" s="5"/>
      <c r="V50" s="5"/>
    </row>
    <row r="51" spans="2:22" s="43" customFormat="1" ht="15.75" x14ac:dyDescent="0.25">
      <c r="B51" s="24" t="s">
        <v>52</v>
      </c>
      <c r="C51" s="44"/>
      <c r="D51" s="57"/>
      <c r="E51" s="44"/>
      <c r="F51" s="57"/>
      <c r="G51" s="73"/>
      <c r="H51" s="73"/>
      <c r="I51" s="129" t="s">
        <v>55</v>
      </c>
      <c r="J51" s="130"/>
      <c r="K51" s="25"/>
      <c r="L51" s="25"/>
      <c r="M51" s="25"/>
      <c r="N51" s="25"/>
      <c r="O51" s="25"/>
      <c r="P51" s="25"/>
      <c r="Q51" s="25"/>
      <c r="R51" s="5"/>
      <c r="S51" s="5"/>
      <c r="T51" s="5"/>
      <c r="U51" s="5"/>
      <c r="V51" s="5"/>
    </row>
    <row r="52" spans="2:22" x14ac:dyDescent="0.25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2:22" x14ac:dyDescent="0.25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2:22" x14ac:dyDescent="0.25">
      <c r="B54" s="5" t="s">
        <v>74</v>
      </c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2:22" x14ac:dyDescent="0.25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2:22" x14ac:dyDescent="0.25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2:22" x14ac:dyDescent="0.25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2:22" x14ac:dyDescent="0.25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2:22" x14ac:dyDescent="0.25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2:22" x14ac:dyDescent="0.25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2:22" x14ac:dyDescent="0.25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2:22" x14ac:dyDescent="0.25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2:22" x14ac:dyDescent="0.25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2:22" x14ac:dyDescent="0.25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x14ac:dyDescent="0.25">
      <c r="C83" s="1"/>
      <c r="D83" s="1"/>
      <c r="E83" s="1"/>
      <c r="F83" s="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3:17" x14ac:dyDescent="0.25">
      <c r="C84" s="1"/>
      <c r="D84" s="1"/>
      <c r="E84" s="1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3:17" x14ac:dyDescent="0.25">
      <c r="C85" s="1"/>
      <c r="D85" s="1"/>
      <c r="E85" s="1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</sheetData>
  <mergeCells count="43">
    <mergeCell ref="I47:J47"/>
    <mergeCell ref="I49:J49"/>
    <mergeCell ref="I51:J51"/>
    <mergeCell ref="R16:V16"/>
    <mergeCell ref="R17:R18"/>
    <mergeCell ref="S17:V17"/>
    <mergeCell ref="A36:Q36"/>
    <mergeCell ref="B37:C37"/>
    <mergeCell ref="I17:Q17"/>
    <mergeCell ref="D16:G16"/>
    <mergeCell ref="E17:G17"/>
    <mergeCell ref="A27:C27"/>
    <mergeCell ref="A30:C30"/>
    <mergeCell ref="A33:C33"/>
    <mergeCell ref="A24:C24"/>
    <mergeCell ref="A25:C25"/>
    <mergeCell ref="A6:V6"/>
    <mergeCell ref="A7:V7"/>
    <mergeCell ref="A9:Q9"/>
    <mergeCell ref="A14:B14"/>
    <mergeCell ref="C14:D14"/>
    <mergeCell ref="A11:B11"/>
    <mergeCell ref="C11:D11"/>
    <mergeCell ref="A13:B13"/>
    <mergeCell ref="C13:D13"/>
    <mergeCell ref="A12:B12"/>
    <mergeCell ref="C12:D12"/>
    <mergeCell ref="A41:Q41"/>
    <mergeCell ref="A15:Q15"/>
    <mergeCell ref="D17:D18"/>
    <mergeCell ref="H17:H18"/>
    <mergeCell ref="A20:C20"/>
    <mergeCell ref="H16:Q16"/>
    <mergeCell ref="A16:A18"/>
    <mergeCell ref="A38:F38"/>
    <mergeCell ref="A23:C23"/>
    <mergeCell ref="A39:F39"/>
    <mergeCell ref="A31:C31"/>
    <mergeCell ref="B16:B18"/>
    <mergeCell ref="C16:C18"/>
    <mergeCell ref="A26:C26"/>
    <mergeCell ref="A32:C32"/>
    <mergeCell ref="F47:G47"/>
  </mergeCells>
  <pageMargins left="0.39370078740157483" right="0.39370078740157483" top="0.31496062992125984" bottom="7.874015748031496E-2" header="0.31496062992125984" footer="0.31496062992125984"/>
  <pageSetup paperSize="9" scale="66" fitToHeight="0" orientation="landscape" r:id="rId1"/>
  <headerFooter>
    <oddFooter>&amp;R&amp;P</oddFooter>
  </headerFooter>
  <colBreaks count="1" manualBreakCount="1">
    <brk id="17" max="5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2021-12-16T06:43:02Z</dcterms:modified>
</cp:coreProperties>
</file>