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ЭК_ТЭЦ-10\Папки отделов\ОППР\Для Николаевой М.Ю. СКАН\2024\лот13-2 сита ВС-3\"/>
    </mc:Choice>
  </mc:AlternateContent>
  <xr:revisionPtr revIDLastSave="0" documentId="13_ncr:1_{489B4E17-A9A5-4328-8340-8201F4AAF6FC}" xr6:coauthVersionLast="47" xr6:coauthVersionMax="47" xr10:uidLastSave="{00000000-0000-0000-0000-000000000000}"/>
  <bookViews>
    <workbookView xWindow="-120" yWindow="-120" windowWidth="29040" windowHeight="15840" tabRatio="528" xr2:uid="{00000000-000D-0000-FFFF-FFFF00000000}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Должности">Лист3!$B$14:$B$19</definedName>
    <definedName name="единицы">Лист3!$A$3:$A$10</definedName>
    <definedName name="_xlnm.Print_Titles" localSheetId="0">Лист1!$20:$20</definedName>
    <definedName name="_xlnm.Print_Area" localSheetId="0">Лист1!$A$2:$L$40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5" l="1"/>
  <c r="K26" i="5" s="1"/>
  <c r="K24" i="5" l="1"/>
  <c r="K25" i="5"/>
  <c r="A27" i="5"/>
  <c r="A28" i="5" s="1"/>
  <c r="A29" i="5" s="1"/>
  <c r="A30" i="5" s="1"/>
  <c r="D30" i="5"/>
  <c r="K30" i="5" s="1"/>
  <c r="K31" i="5" s="1"/>
  <c r="D29" i="5"/>
  <c r="K29" i="5" s="1"/>
  <c r="D28" i="5"/>
  <c r="D27" i="5"/>
  <c r="K2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Бабынина Анастасия Олеговна</author>
    <author>Babynina Anastasiya</author>
  </authors>
  <commentList>
    <comment ref="I1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Потребность в основных материалах и зап.частях (БЦ)
Потребность в материалах 
не учтенных или замененных в сметных нормах (ГЭСН)</t>
        </r>
      </text>
    </comment>
    <comment ref="F19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лом,мусор в тоннах
</t>
        </r>
      </text>
    </comment>
    <comment ref="I19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9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  <comment ref="D23" authorId="1" shapeId="0" xr:uid="{726DB8A0-8D37-471C-8AAB-2DEF94E9B900}">
      <text>
        <r>
          <rPr>
            <b/>
            <sz val="9"/>
            <color indexed="81"/>
            <rFont val="Tahoma"/>
            <family val="2"/>
            <charset val="204"/>
          </rPr>
          <t>Babynina Anastasiya:</t>
        </r>
        <r>
          <rPr>
            <sz val="9"/>
            <color indexed="81"/>
            <rFont val="Tahoma"/>
            <family val="2"/>
            <charset val="204"/>
          </rPr>
          <t xml:space="preserve">
внести кол-во сит, 
остальное по формулам</t>
        </r>
      </text>
    </comment>
  </commentList>
</comments>
</file>

<file path=xl/sharedStrings.xml><?xml version="1.0" encoding="utf-8"?>
<sst xmlns="http://schemas.openxmlformats.org/spreadsheetml/2006/main" count="96" uniqueCount="75">
  <si>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</si>
  <si>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</si>
  <si>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</si>
  <si>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</si>
  <si>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</si>
  <si>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</si>
  <si>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</si>
  <si>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</si>
  <si>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</si>
  <si>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</si>
  <si>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</si>
  <si>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</si>
  <si>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</si>
  <si>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</si>
  <si>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</si>
  <si>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</si>
  <si>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</si>
  <si>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</si>
  <si>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</si>
  <si>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</si>
  <si>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</si>
  <si>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</si>
  <si>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</si>
  <si>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</si>
  <si>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</si>
  <si>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</si>
  <si>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</si>
  <si>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</si>
  <si>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</si>
  <si>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</si>
  <si>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</si>
  <si>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</si>
  <si>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Заказчик:</t>
  </si>
  <si>
    <t>Объект:</t>
  </si>
  <si>
    <t>компл.</t>
  </si>
  <si>
    <t>Подрядчик</t>
  </si>
  <si>
    <t>Потребность в основных материалах и зап.частях</t>
  </si>
  <si>
    <t>Дефектная ведомость (Ведомость объемов работ) № 1</t>
  </si>
  <si>
    <t>Д.В. Иванов</t>
  </si>
  <si>
    <t>Уайт-спирит</t>
  </si>
  <si>
    <t>(категория ремонта)</t>
  </si>
  <si>
    <t>СОГЛАСОВАНО</t>
  </si>
  <si>
    <t>Мастер по ремонту ГТЦ</t>
  </si>
  <si>
    <t>УТВЕРЖДАЮ</t>
  </si>
  <si>
    <t>текущий ремонт</t>
  </si>
  <si>
    <t>Поставка (заказчик/ подрядчик)</t>
  </si>
  <si>
    <t>Начальник ГТЦ</t>
  </si>
  <si>
    <t>А.В. Кокорев</t>
  </si>
  <si>
    <t>Сверление отверстий: в деревянных конструкциях электродрелью диаметром до 10 мм глубиной до 20 см (ф10; глуб.10см)</t>
  </si>
  <si>
    <t>Условия производства работ: Вредность (12%) К=1,0255 (Коэффициент доплат к стоимости работ согласно общих частей Справочника БЦ)</t>
  </si>
  <si>
    <t>Простая окраска масляными составами по дереву: заполнений (прим.рамы) в 2 слоя</t>
  </si>
  <si>
    <r>
      <rPr>
        <sz val="10"/>
        <color rgb="FF0000FF"/>
        <rFont val="Arial"/>
        <family val="2"/>
        <charset val="204"/>
      </rPr>
      <t>Замена</t>
    </r>
    <r>
      <rPr>
        <sz val="10"/>
        <rFont val="Arial"/>
        <family val="2"/>
        <charset val="204"/>
      </rPr>
      <t xml:space="preserve"> сетки на раме (без изготовления) водоочистных вращающихся сеток</t>
    </r>
  </si>
  <si>
    <t>Установка отдельных стержней: 
диаметром свыше 8 мм (прим.в раму 10мм*10см)</t>
  </si>
  <si>
    <t>Использование 
(лом, утиль, мусор, реализация, повторное использ.)</t>
  </si>
  <si>
    <t>Условия производства работ согласно Методики (приказ Минстроя России): 
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факторов:- разветвленной сети транспортных и инженерных коммуникаций;- стесненных условий для складирования материалов;- действующего технологического оборудования К=1,15</t>
  </si>
  <si>
    <t>Директор ТЭЦ-10 филиала</t>
  </si>
  <si>
    <t>ООО "Байкальская энергетическая компания"</t>
  </si>
  <si>
    <t>_____________________ Д.В. Васильев</t>
  </si>
  <si>
    <t>Изготовление сетки рамы водоочистных вращающихся сеток (0,5х2,85) с пазами (шип-паз)</t>
  </si>
  <si>
    <t>100 отверстий</t>
  </si>
  <si>
    <t>Краска масляная МА-0115, мумия, сурик железный</t>
  </si>
  <si>
    <t>повтор.использ.</t>
  </si>
  <si>
    <t>ЦИРКУЛЯЦИОННЫЙ НАСОС С ЭЛ.ДВИГАТЕЛЕМ И ВОДООЧИСТНОЙ СЕТКОЙ инв.№ИЭ140166</t>
  </si>
  <si>
    <t>сетка</t>
  </si>
  <si>
    <t>Саморез с пресс-шайбой, нержавеющий А2, 4,2х70 острый</t>
  </si>
  <si>
    <t>Саморез с пресс-шайбой, нержавеющий А2, 4,8х32 острый</t>
  </si>
  <si>
    <t>Лента (полоса) нержав.0,5х20 AISI304 (или эквивалент)</t>
  </si>
  <si>
    <t>Брусок лиственница 0,05х0,04х4 м</t>
  </si>
  <si>
    <t>мп</t>
  </si>
  <si>
    <t>Прокат стальной горячекатаный круглый, марки стали Ст3сп, Ст3пс, диаметр 5-12 мм</t>
  </si>
  <si>
    <t>Ремонт сит ВС-3</t>
  </si>
  <si>
    <t xml:space="preserve"> Раздел 1. T1009PAC08KT003 ЦИРКУЛЯЦИОННЫЙ НАСОС С ЭЛ.ДВИГАТЕЛЕМ И ВОДООЧИСТНОЙ СЕТКОЙ инв.№ИЭ140166   Ремонт сит ВС-3</t>
  </si>
  <si>
    <t>"_______"_______ 2024г.</t>
  </si>
  <si>
    <t>"_____ " ________________ 2024г.</t>
  </si>
  <si>
    <t>Приложение №1 к договору №  от ____.____.2024г.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</si>
</sst>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"/>
    <numFmt numFmtId="167" formatCode="0.0"/>
  </numFmts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color rgb="FF0000FF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Verdan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3">
    <xf numFmtId="0" fontId="0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5" fillId="0" borderId="0"/>
    <xf numFmtId="9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165" fontId="8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5" fillId="0" borderId="0"/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8" fillId="0" borderId="1">
      <alignment horizontal="center"/>
    </xf>
    <xf numFmtId="0" fontId="8" fillId="0" borderId="0">
      <alignment vertical="top"/>
    </xf>
    <xf numFmtId="0" fontId="18" fillId="0" borderId="1">
      <alignment horizontal="center"/>
    </xf>
    <xf numFmtId="0" fontId="18" fillId="0" borderId="0">
      <alignment vertical="top"/>
    </xf>
    <xf numFmtId="0" fontId="8" fillId="0" borderId="0"/>
    <xf numFmtId="0" fontId="18" fillId="0" borderId="0">
      <alignment horizontal="right" vertical="top" wrapText="1"/>
    </xf>
    <xf numFmtId="0" fontId="18" fillId="0" borderId="0"/>
    <xf numFmtId="0" fontId="8" fillId="0" borderId="0"/>
    <xf numFmtId="0" fontId="8" fillId="0" borderId="0"/>
    <xf numFmtId="0" fontId="18" fillId="0" borderId="0"/>
    <xf numFmtId="0" fontId="8" fillId="0" borderId="0"/>
    <xf numFmtId="0" fontId="8" fillId="0" borderId="0"/>
    <xf numFmtId="0" fontId="18" fillId="0" borderId="1">
      <alignment horizontal="center" wrapText="1"/>
    </xf>
    <xf numFmtId="0" fontId="8" fillId="0" borderId="0">
      <alignment vertical="top"/>
    </xf>
    <xf numFmtId="0" fontId="8" fillId="0" borderId="0"/>
    <xf numFmtId="0" fontId="8" fillId="0" borderId="0"/>
    <xf numFmtId="0" fontId="18" fillId="0" borderId="0"/>
    <xf numFmtId="0" fontId="18" fillId="0" borderId="1">
      <alignment horizontal="center" wrapText="1"/>
    </xf>
    <xf numFmtId="0" fontId="18" fillId="0" borderId="1">
      <alignment horizontal="center"/>
    </xf>
    <xf numFmtId="0" fontId="18" fillId="0" borderId="1">
      <alignment horizontal="center" wrapText="1"/>
    </xf>
    <xf numFmtId="0" fontId="8" fillId="0" borderId="0"/>
    <xf numFmtId="0" fontId="18" fillId="0" borderId="0">
      <alignment horizontal="center"/>
    </xf>
    <xf numFmtId="0" fontId="18" fillId="0" borderId="0">
      <alignment horizontal="left" vertical="top"/>
    </xf>
    <xf numFmtId="0" fontId="18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8" fillId="0" borderId="0"/>
    <xf numFmtId="0" fontId="18" fillId="0" borderId="0"/>
    <xf numFmtId="0" fontId="19" fillId="0" borderId="1">
      <alignment horizontal="center" vertical="top"/>
    </xf>
    <xf numFmtId="0" fontId="19" fillId="0" borderId="1">
      <alignment horizontal="center" vertical="center"/>
    </xf>
    <xf numFmtId="0" fontId="9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7" fillId="0" borderId="0"/>
    <xf numFmtId="0" fontId="9" fillId="0" borderId="0"/>
    <xf numFmtId="0" fontId="2" fillId="0" borderId="0"/>
    <xf numFmtId="0" fontId="8" fillId="0" borderId="0"/>
    <xf numFmtId="0" fontId="17" fillId="0" borderId="0"/>
    <xf numFmtId="165" fontId="8" fillId="0" borderId="0" applyFont="0" applyFill="0" applyBorder="0" applyAlignment="0" applyProtection="0"/>
    <xf numFmtId="0" fontId="9" fillId="0" borderId="0"/>
    <xf numFmtId="165" fontId="8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164" fontId="8" fillId="0" borderId="0" applyFont="0" applyFill="0" applyBorder="0" applyAlignment="0" applyProtection="0"/>
    <xf numFmtId="0" fontId="9" fillId="0" borderId="0"/>
    <xf numFmtId="0" fontId="1" fillId="0" borderId="0"/>
    <xf numFmtId="0" fontId="8" fillId="0" borderId="0"/>
    <xf numFmtId="0" fontId="24" fillId="0" borderId="0"/>
  </cellStyleXfs>
  <cellXfs count="70">
    <xf numFmtId="0" fontId="0" fillId="0" borderId="0" xfId="0"/>
    <xf numFmtId="49" fontId="9" fillId="0" borderId="0" xfId="0" applyNumberFormat="1" applyFont="1" applyFill="1" applyAlignment="1">
      <alignment horizontal="center" vertical="top"/>
    </xf>
    <xf numFmtId="49" fontId="9" fillId="0" borderId="0" xfId="0" applyNumberFormat="1" applyFont="1" applyFill="1" applyAlignment="1">
      <alignment horizontal="left" vertical="top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right" vertical="top"/>
    </xf>
    <xf numFmtId="0" fontId="11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0" fontId="9" fillId="0" borderId="0" xfId="2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9" fillId="0" borderId="2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top" wrapText="1"/>
    </xf>
    <xf numFmtId="0" fontId="7" fillId="0" borderId="2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7" fillId="0" borderId="2" xfId="2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/>
    </xf>
    <xf numFmtId="0" fontId="17" fillId="0" borderId="1" xfId="2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Alignment="1">
      <alignment vertical="top" wrapText="1"/>
    </xf>
    <xf numFmtId="0" fontId="10" fillId="0" borderId="0" xfId="1" applyNumberFormat="1" applyFont="1" applyFill="1" applyAlignment="1">
      <alignment horizontal="right" vertical="top"/>
    </xf>
    <xf numFmtId="49" fontId="22" fillId="0" borderId="0" xfId="0" applyNumberFormat="1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11" fillId="0" borderId="0" xfId="190" applyFont="1" applyFill="1" applyAlignment="1">
      <alignment horizontal="right" vertical="top"/>
    </xf>
    <xf numFmtId="0" fontId="9" fillId="0" borderId="0" xfId="2" applyFont="1" applyFill="1" applyAlignment="1">
      <alignment horizontal="right" vertical="top"/>
    </xf>
    <xf numFmtId="0" fontId="9" fillId="0" borderId="0" xfId="191" applyFont="1" applyFill="1" applyAlignment="1">
      <alignment horizontal="right" vertical="top"/>
    </xf>
    <xf numFmtId="49" fontId="25" fillId="0" borderId="1" xfId="192" applyNumberFormat="1" applyFont="1" applyFill="1" applyBorder="1" applyAlignment="1" applyProtection="1">
      <alignment horizontal="center" vertical="top" wrapText="1"/>
    </xf>
    <xf numFmtId="167" fontId="25" fillId="0" borderId="1" xfId="192" applyNumberFormat="1" applyFont="1" applyFill="1" applyBorder="1" applyAlignment="1" applyProtection="1">
      <alignment horizontal="center" vertical="top" wrapText="1"/>
    </xf>
    <xf numFmtId="166" fontId="25" fillId="0" borderId="1" xfId="192" applyNumberFormat="1" applyFont="1" applyFill="1" applyBorder="1" applyAlignment="1" applyProtection="1">
      <alignment horizontal="center" vertical="top" wrapText="1"/>
    </xf>
    <xf numFmtId="0" fontId="15" fillId="0" borderId="1" xfId="0" applyNumberFormat="1" applyFont="1" applyFill="1" applyBorder="1" applyAlignment="1">
      <alignment horizontal="center" vertical="top"/>
    </xf>
    <xf numFmtId="2" fontId="7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/>
    </xf>
    <xf numFmtId="1" fontId="25" fillId="0" borderId="1" xfId="192" applyNumberFormat="1" applyFont="1" applyFill="1" applyBorder="1" applyAlignment="1" applyProtection="1">
      <alignment horizontal="center" vertical="top" wrapText="1"/>
    </xf>
    <xf numFmtId="0" fontId="7" fillId="0" borderId="1" xfId="0" applyFont="1" applyFill="1" applyBorder="1" applyAlignment="1">
      <alignment vertical="top"/>
    </xf>
    <xf numFmtId="0" fontId="9" fillId="0" borderId="1" xfId="0" applyNumberFormat="1" applyFont="1" applyFill="1" applyBorder="1" applyAlignment="1">
      <alignment horizontal="center" vertical="top"/>
    </xf>
    <xf numFmtId="0" fontId="7" fillId="0" borderId="1" xfId="0" applyNumberFormat="1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166" fontId="9" fillId="0" borderId="1" xfId="0" applyNumberFormat="1" applyFont="1" applyFill="1" applyBorder="1" applyAlignment="1">
      <alignment horizontal="center" vertical="top" wrapText="1"/>
    </xf>
    <xf numFmtId="0" fontId="11" fillId="0" borderId="0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center" vertical="top"/>
    </xf>
    <xf numFmtId="0" fontId="11" fillId="0" borderId="0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6" fillId="0" borderId="0" xfId="0" applyNumberFormat="1" applyFont="1" applyFill="1" applyBorder="1" applyAlignment="1">
      <alignment horizontal="center" vertical="top" wrapText="1"/>
    </xf>
    <xf numFmtId="0" fontId="12" fillId="0" borderId="0" xfId="0" applyNumberFormat="1" applyFont="1" applyFill="1" applyBorder="1" applyAlignment="1">
      <alignment horizontal="center" vertical="top" wrapText="1"/>
    </xf>
    <xf numFmtId="0" fontId="11" fillId="0" borderId="0" xfId="1" applyFont="1" applyFill="1" applyAlignment="1">
      <alignment horizontal="left" vertical="center"/>
    </xf>
    <xf numFmtId="0" fontId="9" fillId="0" borderId="0" xfId="189" applyFill="1" applyAlignment="1">
      <alignment vertical="center"/>
    </xf>
    <xf numFmtId="0" fontId="9" fillId="0" borderId="0" xfId="189" applyFill="1" applyAlignment="1">
      <alignment vertical="top"/>
    </xf>
    <xf numFmtId="0" fontId="23" fillId="0" borderId="0" xfId="0" applyFont="1" applyFill="1" applyAlignment="1">
      <alignment vertical="top"/>
    </xf>
    <xf numFmtId="0" fontId="11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top"/>
    </xf>
    <xf numFmtId="0" fontId="9" fillId="0" borderId="1" xfId="0" applyNumberFormat="1" applyFont="1" applyFill="1" applyBorder="1" applyAlignment="1">
      <alignment horizontal="center" vertical="top" wrapText="1"/>
    </xf>
  </cellXfs>
  <cellStyles count="193">
    <cellStyle name="Акт" xfId="79" xr:uid="{00000000-0005-0000-0000-000000000000}"/>
    <cellStyle name="АктМТСН" xfId="80" xr:uid="{00000000-0005-0000-0000-000001000000}"/>
    <cellStyle name="ВедРесурсов" xfId="81" xr:uid="{00000000-0005-0000-0000-000002000000}"/>
    <cellStyle name="ВедРесурсовАкт" xfId="82" xr:uid="{00000000-0005-0000-0000-000003000000}"/>
    <cellStyle name="Индексы" xfId="83" xr:uid="{00000000-0005-0000-0000-000004000000}"/>
    <cellStyle name="Итоги" xfId="84" xr:uid="{00000000-0005-0000-0000-000005000000}"/>
    <cellStyle name="ИтогоАктБазЦ" xfId="85" xr:uid="{00000000-0005-0000-0000-000006000000}"/>
    <cellStyle name="ИтогоАктБИМ" xfId="86" xr:uid="{00000000-0005-0000-0000-000007000000}"/>
    <cellStyle name="ИтогоАктРесМет" xfId="87" xr:uid="{00000000-0005-0000-0000-000008000000}"/>
    <cellStyle name="ИтогоАктТекЦ" xfId="105" xr:uid="{00000000-0005-0000-0000-000009000000}"/>
    <cellStyle name="ИтогоБазЦ" xfId="88" xr:uid="{00000000-0005-0000-0000-00000A000000}"/>
    <cellStyle name="ИтогоБИМ" xfId="89" xr:uid="{00000000-0005-0000-0000-00000B000000}"/>
    <cellStyle name="ИтогоРесМет" xfId="90" xr:uid="{00000000-0005-0000-0000-00000C000000}"/>
    <cellStyle name="ИтогоТекЦ" xfId="106" xr:uid="{00000000-0005-0000-0000-00000D000000}"/>
    <cellStyle name="ЛокСмета" xfId="91" xr:uid="{00000000-0005-0000-0000-00000E000000}"/>
    <cellStyle name="ЛокСмМТСН" xfId="92" xr:uid="{00000000-0005-0000-0000-00000F000000}"/>
    <cellStyle name="М29" xfId="93" xr:uid="{00000000-0005-0000-0000-000010000000}"/>
    <cellStyle name="М29 2" xfId="107" xr:uid="{00000000-0005-0000-0000-000011000000}"/>
    <cellStyle name="ОбСмета" xfId="94" xr:uid="{00000000-0005-0000-0000-000012000000}"/>
    <cellStyle name="ОбСмета 2" xfId="108" xr:uid="{00000000-0005-0000-0000-000013000000}"/>
    <cellStyle name="Обычный" xfId="0" builtinId="0"/>
    <cellStyle name="Обычный 11" xfId="141" xr:uid="{00000000-0005-0000-0000-000015000000}"/>
    <cellStyle name="Обычный 11 2" xfId="189" xr:uid="{00000000-0005-0000-0000-000016000000}"/>
    <cellStyle name="Обычный 11 3 4" xfId="190" xr:uid="{00000000-0005-0000-0000-000017000000}"/>
    <cellStyle name="Обычный 2" xfId="1" xr:uid="{00000000-0005-0000-0000-000018000000}"/>
    <cellStyle name="Обычный 2 2" xfId="109" xr:uid="{00000000-0005-0000-0000-000019000000}"/>
    <cellStyle name="Обычный 2 2 2" xfId="139" xr:uid="{00000000-0005-0000-0000-00001A000000}"/>
    <cellStyle name="Обычный 2 5" xfId="143" xr:uid="{00000000-0005-0000-0000-00001B000000}"/>
    <cellStyle name="Обычный 2 7" xfId="191" xr:uid="{00000000-0005-0000-0000-00001C000000}"/>
    <cellStyle name="Обычный 3" xfId="4" xr:uid="{00000000-0005-0000-0000-00001D000000}"/>
    <cellStyle name="Обычный 3 2" xfId="30" xr:uid="{00000000-0005-0000-0000-00001E000000}"/>
    <cellStyle name="Обычный 3 2 2" xfId="44" xr:uid="{00000000-0005-0000-0000-00001F000000}"/>
    <cellStyle name="Обычный 3 2 2 2" xfId="71" xr:uid="{00000000-0005-0000-0000-000020000000}"/>
    <cellStyle name="Обычный 3 2 2 2 2" xfId="187" xr:uid="{00000000-0005-0000-0000-000021000000}"/>
    <cellStyle name="Обычный 3 2 2 3" xfId="162" xr:uid="{00000000-0005-0000-0000-000022000000}"/>
    <cellStyle name="Обычный 3 2 3" xfId="58" xr:uid="{00000000-0005-0000-0000-000023000000}"/>
    <cellStyle name="Обычный 3 2 3 2" xfId="174" xr:uid="{00000000-0005-0000-0000-000024000000}"/>
    <cellStyle name="Обычный 3 2 4" xfId="152" xr:uid="{00000000-0005-0000-0000-000025000000}"/>
    <cellStyle name="Обычный 3 2 5" xfId="129" xr:uid="{00000000-0005-0000-0000-000026000000}"/>
    <cellStyle name="Обычный 3 3" xfId="21" xr:uid="{00000000-0005-0000-0000-000027000000}"/>
    <cellStyle name="Обычный 3 3 2" xfId="145" xr:uid="{00000000-0005-0000-0000-000028000000}"/>
    <cellStyle name="Обычный 3 3 3" xfId="120" xr:uid="{00000000-0005-0000-0000-000029000000}"/>
    <cellStyle name="Обычный 3 4" xfId="34" xr:uid="{00000000-0005-0000-0000-00002A000000}"/>
    <cellStyle name="Обычный 3 4 2" xfId="61" xr:uid="{00000000-0005-0000-0000-00002B000000}"/>
    <cellStyle name="Обычный 3 4 2 2" xfId="177" xr:uid="{00000000-0005-0000-0000-00002C000000}"/>
    <cellStyle name="Обычный 3 4 3" xfId="153" xr:uid="{00000000-0005-0000-0000-00002D000000}"/>
    <cellStyle name="Обычный 3 5" xfId="48" xr:uid="{00000000-0005-0000-0000-00002E000000}"/>
    <cellStyle name="Обычный 3 5 2" xfId="166" xr:uid="{00000000-0005-0000-0000-00002F000000}"/>
    <cellStyle name="Обычный 4" xfId="23" xr:uid="{00000000-0005-0000-0000-000030000000}"/>
    <cellStyle name="Обычный 4 2" xfId="25" xr:uid="{00000000-0005-0000-0000-000031000000}"/>
    <cellStyle name="Обычный 4 2 2" xfId="41" xr:uid="{00000000-0005-0000-0000-000032000000}"/>
    <cellStyle name="Обычный 4 2 2 2" xfId="68" xr:uid="{00000000-0005-0000-0000-000033000000}"/>
    <cellStyle name="Обычный 4 2 2 2 2" xfId="184" xr:uid="{00000000-0005-0000-0000-000034000000}"/>
    <cellStyle name="Обычный 4 2 2 3" xfId="159" xr:uid="{00000000-0005-0000-0000-000035000000}"/>
    <cellStyle name="Обычный 4 2 3" xfId="55" xr:uid="{00000000-0005-0000-0000-000036000000}"/>
    <cellStyle name="Обычный 4 2 3 2" xfId="171" xr:uid="{00000000-0005-0000-0000-000037000000}"/>
    <cellStyle name="Обычный 4 2 4" xfId="147" xr:uid="{00000000-0005-0000-0000-000038000000}"/>
    <cellStyle name="Обычный 5" xfId="17" xr:uid="{00000000-0005-0000-0000-000039000000}"/>
    <cellStyle name="Обычный 5 2" xfId="142" xr:uid="{00000000-0005-0000-0000-00003A000000}"/>
    <cellStyle name="Обычный 6" xfId="140" xr:uid="{00000000-0005-0000-0000-00003B000000}"/>
    <cellStyle name="Обычный 7" xfId="192" xr:uid="{9F011158-3CEC-49DB-B1B2-5DBEEFA2767C}"/>
    <cellStyle name="Обычный_ГЗУ-II.04" xfId="2" xr:uid="{00000000-0005-0000-0000-00003C000000}"/>
    <cellStyle name="Параметр" xfId="95" xr:uid="{00000000-0005-0000-0000-00003D000000}"/>
    <cellStyle name="ПеременныеСметы" xfId="96" xr:uid="{00000000-0005-0000-0000-00003E000000}"/>
    <cellStyle name="Процентный 2" xfId="5" xr:uid="{00000000-0005-0000-0000-000040000000}"/>
    <cellStyle name="Процентный 2 2" xfId="137" xr:uid="{00000000-0005-0000-0000-000041000000}"/>
    <cellStyle name="Процентный 2 3" xfId="133" xr:uid="{00000000-0005-0000-0000-000042000000}"/>
    <cellStyle name="Процентный 3" xfId="46" xr:uid="{00000000-0005-0000-0000-000043000000}"/>
    <cellStyle name="Процентный 3 2" xfId="164" xr:uid="{00000000-0005-0000-0000-000044000000}"/>
    <cellStyle name="Процентный 3 3" xfId="119" xr:uid="{00000000-0005-0000-0000-000045000000}"/>
    <cellStyle name="РесСмета" xfId="97" xr:uid="{00000000-0005-0000-0000-000046000000}"/>
    <cellStyle name="СводкаСтоимРаб" xfId="98" xr:uid="{00000000-0005-0000-0000-000047000000}"/>
    <cellStyle name="СводРасч" xfId="99" xr:uid="{00000000-0005-0000-0000-000048000000}"/>
    <cellStyle name="Титул" xfId="100" xr:uid="{00000000-0005-0000-0000-000049000000}"/>
    <cellStyle name="Финансовый 10" xfId="7" xr:uid="{00000000-0005-0000-0000-00004B000000}"/>
    <cellStyle name="Финансовый 11" xfId="6" xr:uid="{00000000-0005-0000-0000-00004C000000}"/>
    <cellStyle name="Финансовый 11 2" xfId="35" xr:uid="{00000000-0005-0000-0000-00004D000000}"/>
    <cellStyle name="Финансовый 11 2 2" xfId="62" xr:uid="{00000000-0005-0000-0000-00004E000000}"/>
    <cellStyle name="Финансовый 11 2 2 2" xfId="178" xr:uid="{00000000-0005-0000-0000-00004F000000}"/>
    <cellStyle name="Финансовый 11 2 3" xfId="154" xr:uid="{00000000-0005-0000-0000-000050000000}"/>
    <cellStyle name="Финансовый 11 2 4" xfId="136" xr:uid="{00000000-0005-0000-0000-000051000000}"/>
    <cellStyle name="Финансовый 11 3" xfId="49" xr:uid="{00000000-0005-0000-0000-000052000000}"/>
    <cellStyle name="Финансовый 11 3 2" xfId="121" xr:uid="{00000000-0005-0000-0000-000053000000}"/>
    <cellStyle name="Финансовый 11 4" xfId="78" xr:uid="{00000000-0005-0000-0000-000054000000}"/>
    <cellStyle name="Финансовый 12" xfId="16" xr:uid="{00000000-0005-0000-0000-000055000000}"/>
    <cellStyle name="Финансовый 12 2" xfId="26" xr:uid="{00000000-0005-0000-0000-000056000000}"/>
    <cellStyle name="Финансовый 12 2 2" xfId="42" xr:uid="{00000000-0005-0000-0000-000057000000}"/>
    <cellStyle name="Финансовый 12 2 2 2" xfId="69" xr:uid="{00000000-0005-0000-0000-000058000000}"/>
    <cellStyle name="Финансовый 12 2 2 2 2" xfId="185" xr:uid="{00000000-0005-0000-0000-000059000000}"/>
    <cellStyle name="Финансовый 12 2 2 3" xfId="160" xr:uid="{00000000-0005-0000-0000-00005A000000}"/>
    <cellStyle name="Финансовый 12 2 3" xfId="56" xr:uid="{00000000-0005-0000-0000-00005B000000}"/>
    <cellStyle name="Финансовый 12 2 3 2" xfId="172" xr:uid="{00000000-0005-0000-0000-00005C000000}"/>
    <cellStyle name="Финансовый 12 2 4" xfId="148" xr:uid="{00000000-0005-0000-0000-00005D000000}"/>
    <cellStyle name="Финансовый 12 2 5" xfId="135" xr:uid="{00000000-0005-0000-0000-00005E000000}"/>
    <cellStyle name="Финансовый 12 3" xfId="37" xr:uid="{00000000-0005-0000-0000-00005F000000}"/>
    <cellStyle name="Финансовый 12 3 2" xfId="64" xr:uid="{00000000-0005-0000-0000-000060000000}"/>
    <cellStyle name="Финансовый 12 3 2 2" xfId="180" xr:uid="{00000000-0005-0000-0000-000061000000}"/>
    <cellStyle name="Финансовый 12 3 3" xfId="125" xr:uid="{00000000-0005-0000-0000-000062000000}"/>
    <cellStyle name="Финансовый 12 4" xfId="51" xr:uid="{00000000-0005-0000-0000-000063000000}"/>
    <cellStyle name="Финансовый 12 4 2" xfId="168" xr:uid="{00000000-0005-0000-0000-000064000000}"/>
    <cellStyle name="Финансовый 12 5" xfId="77" xr:uid="{00000000-0005-0000-0000-000065000000}"/>
    <cellStyle name="Финансовый 13" xfId="24" xr:uid="{00000000-0005-0000-0000-000066000000}"/>
    <cellStyle name="Финансовый 13 2" xfId="126" xr:uid="{00000000-0005-0000-0000-000067000000}"/>
    <cellStyle name="Финансовый 13 3" xfId="146" xr:uid="{00000000-0005-0000-0000-000068000000}"/>
    <cellStyle name="Финансовый 13 4" xfId="76" xr:uid="{00000000-0005-0000-0000-000069000000}"/>
    <cellStyle name="Финансовый 14" xfId="18" xr:uid="{00000000-0005-0000-0000-00006A000000}"/>
    <cellStyle name="Финансовый 14 2" xfId="38" xr:uid="{00000000-0005-0000-0000-00006B000000}"/>
    <cellStyle name="Финансовый 14 2 2" xfId="65" xr:uid="{00000000-0005-0000-0000-00006C000000}"/>
    <cellStyle name="Финансовый 14 2 2 2" xfId="181" xr:uid="{00000000-0005-0000-0000-00006D000000}"/>
    <cellStyle name="Финансовый 14 2 3" xfId="156" xr:uid="{00000000-0005-0000-0000-00006E000000}"/>
    <cellStyle name="Финансовый 14 2 4" xfId="134" xr:uid="{00000000-0005-0000-0000-00006F000000}"/>
    <cellStyle name="Финансовый 14 3" xfId="52" xr:uid="{00000000-0005-0000-0000-000070000000}"/>
    <cellStyle name="Финансовый 14 3 2" xfId="112" xr:uid="{00000000-0005-0000-0000-000071000000}"/>
    <cellStyle name="Финансовый 14 4" xfId="75" xr:uid="{00000000-0005-0000-0000-000072000000}"/>
    <cellStyle name="Финансовый 15" xfId="73" xr:uid="{00000000-0005-0000-0000-000073000000}"/>
    <cellStyle name="Финансовый 15 2" xfId="74" xr:uid="{00000000-0005-0000-0000-000074000000}"/>
    <cellStyle name="Финансовый 2" xfId="3" xr:uid="{00000000-0005-0000-0000-000075000000}"/>
    <cellStyle name="Финансовый 2 2" xfId="13" xr:uid="{00000000-0005-0000-0000-000076000000}"/>
    <cellStyle name="Финансовый 2 3" xfId="33" xr:uid="{00000000-0005-0000-0000-000077000000}"/>
    <cellStyle name="Финансовый 2 3 2" xfId="60" xr:uid="{00000000-0005-0000-0000-000078000000}"/>
    <cellStyle name="Финансовый 2 3 2 2" xfId="176" xr:uid="{00000000-0005-0000-0000-000079000000}"/>
    <cellStyle name="Финансовый 2 3 3" xfId="111" xr:uid="{00000000-0005-0000-0000-00007A000000}"/>
    <cellStyle name="Финансовый 2 4" xfId="47" xr:uid="{00000000-0005-0000-0000-00007B000000}"/>
    <cellStyle name="Финансовый 2 4 2" xfId="165" xr:uid="{00000000-0005-0000-0000-00007C000000}"/>
    <cellStyle name="Финансовый 3" xfId="12" xr:uid="{00000000-0005-0000-0000-00007D000000}"/>
    <cellStyle name="Финансовый 3 2" xfId="114" xr:uid="{00000000-0005-0000-0000-00007E000000}"/>
    <cellStyle name="Финансовый 3 3" xfId="110" xr:uid="{00000000-0005-0000-0000-00007F000000}"/>
    <cellStyle name="Финансовый 4" xfId="14" xr:uid="{00000000-0005-0000-0000-000080000000}"/>
    <cellStyle name="Финансовый 4 2" xfId="32" xr:uid="{00000000-0005-0000-0000-000081000000}"/>
    <cellStyle name="Финансовый 4 3" xfId="31" xr:uid="{00000000-0005-0000-0000-000082000000}"/>
    <cellStyle name="Финансовый 4 3 2" xfId="45" xr:uid="{00000000-0005-0000-0000-000083000000}"/>
    <cellStyle name="Финансовый 4 3 2 2" xfId="72" xr:uid="{00000000-0005-0000-0000-000084000000}"/>
    <cellStyle name="Финансовый 4 3 2 2 2" xfId="188" xr:uid="{00000000-0005-0000-0000-000085000000}"/>
    <cellStyle name="Финансовый 4 3 2 3" xfId="163" xr:uid="{00000000-0005-0000-0000-000086000000}"/>
    <cellStyle name="Финансовый 4 3 3" xfId="59" xr:uid="{00000000-0005-0000-0000-000087000000}"/>
    <cellStyle name="Финансовый 4 3 3 2" xfId="175" xr:uid="{00000000-0005-0000-0000-000088000000}"/>
    <cellStyle name="Финансовый 4 3 4" xfId="138" xr:uid="{00000000-0005-0000-0000-000089000000}"/>
    <cellStyle name="Финансовый 4 4" xfId="103" xr:uid="{00000000-0005-0000-0000-00008A000000}"/>
    <cellStyle name="Финансовый 5" xfId="11" xr:uid="{00000000-0005-0000-0000-00008B000000}"/>
    <cellStyle name="Финансовый 6" xfId="10" xr:uid="{00000000-0005-0000-0000-00008C000000}"/>
    <cellStyle name="Финансовый 6 2" xfId="28" xr:uid="{00000000-0005-0000-0000-00008D000000}"/>
    <cellStyle name="Финансовый 6 2 2" xfId="131" xr:uid="{00000000-0005-0000-0000-00008E000000}"/>
    <cellStyle name="Финансовый 6 2 3" xfId="150" xr:uid="{00000000-0005-0000-0000-00008F000000}"/>
    <cellStyle name="Финансовый 6 2 4" xfId="117" xr:uid="{00000000-0005-0000-0000-000090000000}"/>
    <cellStyle name="Финансовый 6 3" xfId="20" xr:uid="{00000000-0005-0000-0000-000091000000}"/>
    <cellStyle name="Финансовый 6 3 2" xfId="39" xr:uid="{00000000-0005-0000-0000-000092000000}"/>
    <cellStyle name="Финансовый 6 3 2 2" xfId="66" xr:uid="{00000000-0005-0000-0000-000093000000}"/>
    <cellStyle name="Финансовый 6 3 2 2 2" xfId="182" xr:uid="{00000000-0005-0000-0000-000094000000}"/>
    <cellStyle name="Финансовый 6 3 2 3" xfId="157" xr:uid="{00000000-0005-0000-0000-000095000000}"/>
    <cellStyle name="Финансовый 6 3 3" xfId="53" xr:uid="{00000000-0005-0000-0000-000096000000}"/>
    <cellStyle name="Финансовый 6 3 3 2" xfId="169" xr:uid="{00000000-0005-0000-0000-000097000000}"/>
    <cellStyle name="Финансовый 6 3 4" xfId="128" xr:uid="{00000000-0005-0000-0000-000098000000}"/>
    <cellStyle name="Финансовый 6 4" xfId="123" xr:uid="{00000000-0005-0000-0000-000099000000}"/>
    <cellStyle name="Финансовый 6 5" xfId="115" xr:uid="{00000000-0005-0000-0000-00009A000000}"/>
    <cellStyle name="Финансовый 7" xfId="9" xr:uid="{00000000-0005-0000-0000-00009B000000}"/>
    <cellStyle name="Финансовый 8" xfId="8" xr:uid="{00000000-0005-0000-0000-00009C000000}"/>
    <cellStyle name="Финансовый 8 2" xfId="27" xr:uid="{00000000-0005-0000-0000-00009D000000}"/>
    <cellStyle name="Финансовый 8 2 2" xfId="132" xr:uid="{00000000-0005-0000-0000-00009E000000}"/>
    <cellStyle name="Финансовый 8 2 3" xfId="149" xr:uid="{00000000-0005-0000-0000-00009F000000}"/>
    <cellStyle name="Финансовый 8 2 4" xfId="118" xr:uid="{00000000-0005-0000-0000-0000A0000000}"/>
    <cellStyle name="Финансовый 8 3" xfId="22" xr:uid="{00000000-0005-0000-0000-0000A1000000}"/>
    <cellStyle name="Финансовый 8 3 2" xfId="40" xr:uid="{00000000-0005-0000-0000-0000A2000000}"/>
    <cellStyle name="Финансовый 8 3 2 2" xfId="67" xr:uid="{00000000-0005-0000-0000-0000A3000000}"/>
    <cellStyle name="Финансовый 8 3 2 2 2" xfId="183" xr:uid="{00000000-0005-0000-0000-0000A4000000}"/>
    <cellStyle name="Финансовый 8 3 2 3" xfId="158" xr:uid="{00000000-0005-0000-0000-0000A5000000}"/>
    <cellStyle name="Финансовый 8 3 3" xfId="54" xr:uid="{00000000-0005-0000-0000-0000A6000000}"/>
    <cellStyle name="Финансовый 8 3 3 2" xfId="170" xr:uid="{00000000-0005-0000-0000-0000A7000000}"/>
    <cellStyle name="Финансовый 8 3 4" xfId="130" xr:uid="{00000000-0005-0000-0000-0000A8000000}"/>
    <cellStyle name="Финансовый 8 4" xfId="122" xr:uid="{00000000-0005-0000-0000-0000A9000000}"/>
    <cellStyle name="Финансовый 8 5" xfId="116" xr:uid="{00000000-0005-0000-0000-0000AA000000}"/>
    <cellStyle name="Финансовый 9" xfId="15" xr:uid="{00000000-0005-0000-0000-0000AB000000}"/>
    <cellStyle name="Финансовый 9 2" xfId="29" xr:uid="{00000000-0005-0000-0000-0000AC000000}"/>
    <cellStyle name="Финансовый 9 2 2" xfId="43" xr:uid="{00000000-0005-0000-0000-0000AD000000}"/>
    <cellStyle name="Финансовый 9 2 2 2" xfId="70" xr:uid="{00000000-0005-0000-0000-0000AE000000}"/>
    <cellStyle name="Финансовый 9 2 2 2 2" xfId="186" xr:uid="{00000000-0005-0000-0000-0000AF000000}"/>
    <cellStyle name="Финансовый 9 2 2 3" xfId="161" xr:uid="{00000000-0005-0000-0000-0000B0000000}"/>
    <cellStyle name="Финансовый 9 2 3" xfId="57" xr:uid="{00000000-0005-0000-0000-0000B1000000}"/>
    <cellStyle name="Финансовый 9 2 3 2" xfId="173" xr:uid="{00000000-0005-0000-0000-0000B2000000}"/>
    <cellStyle name="Финансовый 9 2 4" xfId="151" xr:uid="{00000000-0005-0000-0000-0000B3000000}"/>
    <cellStyle name="Финансовый 9 2 5" xfId="127" xr:uid="{00000000-0005-0000-0000-0000B4000000}"/>
    <cellStyle name="Финансовый 9 3" xfId="19" xr:uid="{00000000-0005-0000-0000-0000B5000000}"/>
    <cellStyle name="Финансовый 9 3 2" xfId="144" xr:uid="{00000000-0005-0000-0000-0000B6000000}"/>
    <cellStyle name="Финансовый 9 3 3" xfId="124" xr:uid="{00000000-0005-0000-0000-0000B7000000}"/>
    <cellStyle name="Финансовый 9 4" xfId="36" xr:uid="{00000000-0005-0000-0000-0000B8000000}"/>
    <cellStyle name="Финансовый 9 4 2" xfId="63" xr:uid="{00000000-0005-0000-0000-0000B9000000}"/>
    <cellStyle name="Финансовый 9 4 2 2" xfId="179" xr:uid="{00000000-0005-0000-0000-0000BA000000}"/>
    <cellStyle name="Финансовый 9 4 3" xfId="155" xr:uid="{00000000-0005-0000-0000-0000BB000000}"/>
    <cellStyle name="Финансовый 9 4 4" xfId="113" xr:uid="{00000000-0005-0000-0000-0000BC000000}"/>
    <cellStyle name="Финансовый 9 5" xfId="50" xr:uid="{00000000-0005-0000-0000-0000BD000000}"/>
    <cellStyle name="Финансовый 9 5 2" xfId="167" xr:uid="{00000000-0005-0000-0000-0000BE000000}"/>
    <cellStyle name="Финансовый 9 6" xfId="104" xr:uid="{00000000-0005-0000-0000-0000BF000000}"/>
    <cellStyle name="Хвост" xfId="101" xr:uid="{00000000-0005-0000-0000-0000C0000000}"/>
    <cellStyle name="Экспертиза" xfId="102" xr:uid="{00000000-0005-0000-0000-0000C1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4"/>
  <sheetViews>
    <sheetView tabSelected="1" view="pageBreakPreview" zoomScaleNormal="100" zoomScaleSheetLayoutView="100" workbookViewId="0">
      <selection activeCell="E7" sqref="E7"/>
    </sheetView>
  </sheetViews>
  <sheetFormatPr defaultColWidth="9.140625" defaultRowHeight="12.75" x14ac:dyDescent="0.2"/>
  <cols>
    <col min="1" max="1" width="3.7109375" style="14" customWidth="1"/>
    <col min="2" max="2" width="44.28515625" style="14" customWidth="1"/>
    <col min="3" max="3" width="7.140625" style="14" customWidth="1"/>
    <col min="4" max="4" width="8.7109375" style="14" customWidth="1"/>
    <col min="5" max="5" width="15.42578125" style="14" customWidth="1"/>
    <col min="6" max="6" width="5.140625" style="14" customWidth="1"/>
    <col min="7" max="7" width="7.42578125" style="14" customWidth="1"/>
    <col min="8" max="8" width="16.28515625" style="14" customWidth="1"/>
    <col min="9" max="9" width="28.5703125" style="14" customWidth="1"/>
    <col min="10" max="10" width="4.85546875" style="14" customWidth="1"/>
    <col min="11" max="11" width="7" style="14" customWidth="1"/>
    <col min="12" max="12" width="10" style="14" customWidth="1"/>
    <col min="13" max="16384" width="9.140625" style="14"/>
  </cols>
  <sheetData>
    <row r="1" spans="1:12" x14ac:dyDescent="0.2">
      <c r="A1" s="1"/>
      <c r="B1" s="2"/>
      <c r="C1" s="15"/>
      <c r="D1" s="3"/>
      <c r="E1" s="18"/>
      <c r="F1" s="4"/>
      <c r="H1" s="4"/>
      <c r="I1" s="4"/>
      <c r="J1" s="4"/>
      <c r="K1" s="4"/>
      <c r="L1" s="34" t="s">
        <v>74</v>
      </c>
    </row>
    <row r="2" spans="1:12" x14ac:dyDescent="0.2">
      <c r="A2" s="1"/>
      <c r="B2" s="2"/>
      <c r="C2" s="15"/>
      <c r="D2" s="3"/>
      <c r="E2" s="18"/>
      <c r="F2" s="4"/>
      <c r="H2" s="4"/>
      <c r="I2" s="4"/>
      <c r="J2" s="4"/>
      <c r="K2" s="4"/>
      <c r="L2" s="6"/>
    </row>
    <row r="3" spans="1:12" x14ac:dyDescent="0.2">
      <c r="A3" s="63" t="s">
        <v>41</v>
      </c>
      <c r="B3" s="35"/>
      <c r="C3" s="15"/>
      <c r="D3" s="3"/>
      <c r="E3" s="18"/>
      <c r="F3" s="4"/>
      <c r="H3" s="4"/>
      <c r="I3" s="4"/>
      <c r="J3" s="5"/>
      <c r="L3" s="37" t="s">
        <v>43</v>
      </c>
    </row>
    <row r="4" spans="1:12" x14ac:dyDescent="0.2">
      <c r="A4" s="64"/>
      <c r="B4" s="35"/>
      <c r="C4" s="15"/>
      <c r="D4" s="3"/>
      <c r="E4" s="18"/>
      <c r="F4" s="4"/>
      <c r="H4" s="4"/>
      <c r="I4" s="4"/>
      <c r="J4" s="18"/>
      <c r="L4" s="38" t="s">
        <v>55</v>
      </c>
    </row>
    <row r="5" spans="1:12" x14ac:dyDescent="0.2">
      <c r="A5" s="65"/>
      <c r="B5" s="35"/>
      <c r="C5" s="15"/>
      <c r="D5" s="3"/>
      <c r="E5" s="18"/>
      <c r="F5" s="4"/>
      <c r="H5" s="4"/>
      <c r="I5" s="4"/>
      <c r="J5" s="18"/>
      <c r="L5" s="38" t="s">
        <v>56</v>
      </c>
    </row>
    <row r="6" spans="1:12" x14ac:dyDescent="0.2">
      <c r="A6" s="64"/>
      <c r="B6" s="35"/>
      <c r="C6" s="15"/>
      <c r="D6" s="3"/>
      <c r="E6" s="18"/>
      <c r="F6" s="4"/>
      <c r="H6" s="4"/>
      <c r="I6" s="4"/>
      <c r="J6" s="18"/>
      <c r="L6" s="39" t="s">
        <v>57</v>
      </c>
    </row>
    <row r="7" spans="1:12" x14ac:dyDescent="0.2">
      <c r="A7" s="64" t="s">
        <v>73</v>
      </c>
      <c r="B7" s="35"/>
      <c r="C7" s="15"/>
      <c r="D7" s="3"/>
      <c r="E7" s="18"/>
      <c r="F7" s="4"/>
      <c r="H7" s="4"/>
      <c r="I7" s="4"/>
      <c r="J7" s="18"/>
      <c r="L7" s="39" t="s">
        <v>72</v>
      </c>
    </row>
    <row r="8" spans="1:12" x14ac:dyDescent="0.2">
      <c r="A8" s="36"/>
      <c r="B8" s="6"/>
      <c r="C8" s="6"/>
      <c r="D8" s="6"/>
      <c r="E8" s="6"/>
      <c r="F8" s="6"/>
      <c r="L8" s="66"/>
    </row>
    <row r="9" spans="1:12" ht="15.75" x14ac:dyDescent="0.2">
      <c r="A9" s="58" t="s">
        <v>37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x14ac:dyDescent="0.2">
      <c r="A10" s="62" t="s">
        <v>44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</row>
    <row r="11" spans="1:12" x14ac:dyDescent="0.2">
      <c r="A11" s="61" t="s">
        <v>40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pans="1:12" x14ac:dyDescent="0.2">
      <c r="A12" s="59" t="s">
        <v>70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</row>
    <row r="13" spans="1:12" x14ac:dyDescent="0.2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</row>
    <row r="14" spans="1:12" x14ac:dyDescent="0.2">
      <c r="B14" s="4" t="s">
        <v>33</v>
      </c>
      <c r="C14" s="14" t="s">
        <v>62</v>
      </c>
      <c r="D14" s="27"/>
      <c r="E14" s="27"/>
      <c r="F14" s="27"/>
      <c r="G14" s="27"/>
      <c r="H14" s="27"/>
      <c r="I14" s="27"/>
    </row>
    <row r="15" spans="1:12" x14ac:dyDescent="0.2">
      <c r="B15" s="4"/>
      <c r="D15" s="27"/>
      <c r="E15" s="27"/>
      <c r="F15" s="27"/>
      <c r="G15" s="27"/>
      <c r="H15" s="27"/>
      <c r="I15" s="27"/>
    </row>
    <row r="16" spans="1:12" x14ac:dyDescent="0.2">
      <c r="L16" s="4"/>
    </row>
    <row r="17" spans="1:30" s="20" customFormat="1" x14ac:dyDescent="0.2">
      <c r="A17" s="60" t="s">
        <v>4</v>
      </c>
      <c r="B17" s="60" t="s">
        <v>0</v>
      </c>
      <c r="C17" s="60" t="s">
        <v>6</v>
      </c>
      <c r="D17" s="60"/>
      <c r="E17" s="60" t="s">
        <v>5</v>
      </c>
      <c r="F17" s="60"/>
      <c r="G17" s="60"/>
      <c r="H17" s="60"/>
      <c r="I17" s="60" t="s">
        <v>36</v>
      </c>
      <c r="J17" s="60"/>
      <c r="K17" s="60"/>
      <c r="L17" s="60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</row>
    <row r="18" spans="1:30" s="20" customFormat="1" x14ac:dyDescent="0.2">
      <c r="A18" s="60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</row>
    <row r="19" spans="1:30" s="20" customFormat="1" ht="45" x14ac:dyDescent="0.2">
      <c r="A19" s="60"/>
      <c r="B19" s="60"/>
      <c r="C19" s="56" t="s">
        <v>1</v>
      </c>
      <c r="D19" s="56" t="s">
        <v>2</v>
      </c>
      <c r="E19" s="56" t="s">
        <v>3</v>
      </c>
      <c r="F19" s="30" t="s">
        <v>1</v>
      </c>
      <c r="G19" s="56" t="s">
        <v>2</v>
      </c>
      <c r="H19" s="56" t="s">
        <v>53</v>
      </c>
      <c r="I19" s="30" t="s">
        <v>3</v>
      </c>
      <c r="J19" s="30" t="s">
        <v>1</v>
      </c>
      <c r="K19" s="30" t="s">
        <v>2</v>
      </c>
      <c r="L19" s="30" t="s">
        <v>45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</row>
    <row r="20" spans="1:30" s="20" customFormat="1" x14ac:dyDescent="0.2">
      <c r="A20" s="31">
        <v>1</v>
      </c>
      <c r="B20" s="31">
        <v>2</v>
      </c>
      <c r="C20" s="31">
        <v>3</v>
      </c>
      <c r="D20" s="31">
        <v>4</v>
      </c>
      <c r="E20" s="31">
        <v>5</v>
      </c>
      <c r="F20" s="31">
        <v>6</v>
      </c>
      <c r="G20" s="31">
        <v>7</v>
      </c>
      <c r="H20" s="31">
        <v>8</v>
      </c>
      <c r="I20" s="31">
        <v>9</v>
      </c>
      <c r="J20" s="31">
        <v>10</v>
      </c>
      <c r="K20" s="31">
        <v>11</v>
      </c>
      <c r="L20" s="31">
        <v>12</v>
      </c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</row>
    <row r="21" spans="1:30" s="20" customFormat="1" x14ac:dyDescent="0.2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</row>
    <row r="22" spans="1:30" s="68" customFormat="1" ht="23.25" customHeight="1" x14ac:dyDescent="0.2">
      <c r="A22" s="67" t="s">
        <v>71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</row>
    <row r="23" spans="1:30" s="20" customFormat="1" ht="41.25" customHeight="1" x14ac:dyDescent="0.2">
      <c r="A23" s="19">
        <v>1</v>
      </c>
      <c r="B23" s="45" t="s">
        <v>58</v>
      </c>
      <c r="C23" s="46" t="s">
        <v>34</v>
      </c>
      <c r="D23" s="43">
        <f>58-1</f>
        <v>57</v>
      </c>
      <c r="E23" s="13"/>
      <c r="F23" s="24"/>
      <c r="G23" s="24"/>
      <c r="H23" s="24"/>
      <c r="I23" s="17" t="s">
        <v>66</v>
      </c>
      <c r="J23" s="40" t="s">
        <v>12</v>
      </c>
      <c r="K23" s="41">
        <f>D23*((0.5*5)+(2.85*2))</f>
        <v>467.4</v>
      </c>
      <c r="L23" s="13" t="s">
        <v>35</v>
      </c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</row>
    <row r="24" spans="1:30" s="26" customFormat="1" ht="41.25" customHeight="1" x14ac:dyDescent="0.2">
      <c r="A24" s="19"/>
      <c r="B24" s="47"/>
      <c r="C24" s="47"/>
      <c r="D24" s="46"/>
      <c r="E24" s="13"/>
      <c r="F24" s="24"/>
      <c r="G24" s="24"/>
      <c r="H24" s="24"/>
      <c r="I24" s="17" t="s">
        <v>64</v>
      </c>
      <c r="J24" s="40" t="s">
        <v>10</v>
      </c>
      <c r="K24" s="48">
        <f>D23*10</f>
        <v>570</v>
      </c>
      <c r="L24" s="13" t="s">
        <v>35</v>
      </c>
      <c r="M24" s="14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</row>
    <row r="25" spans="1:30" s="26" customFormat="1" ht="41.25" customHeight="1" x14ac:dyDescent="0.2">
      <c r="A25" s="19"/>
      <c r="B25" s="47"/>
      <c r="C25" s="47"/>
      <c r="D25" s="46"/>
      <c r="E25" s="13"/>
      <c r="F25" s="24"/>
      <c r="G25" s="24"/>
      <c r="H25" s="24"/>
      <c r="I25" s="17" t="s">
        <v>65</v>
      </c>
      <c r="J25" s="40" t="s">
        <v>10</v>
      </c>
      <c r="K25" s="48">
        <f>D23*70</f>
        <v>3990</v>
      </c>
      <c r="L25" s="13" t="s">
        <v>35</v>
      </c>
      <c r="M25" s="14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</row>
    <row r="26" spans="1:30" s="26" customFormat="1" ht="41.25" customHeight="1" x14ac:dyDescent="0.2">
      <c r="A26" s="19"/>
      <c r="B26" s="49"/>
      <c r="C26" s="49"/>
      <c r="D26" s="49"/>
      <c r="E26" s="13"/>
      <c r="F26" s="24"/>
      <c r="G26" s="24"/>
      <c r="H26" s="24"/>
      <c r="I26" s="17" t="s">
        <v>67</v>
      </c>
      <c r="J26" s="40" t="s">
        <v>68</v>
      </c>
      <c r="K26" s="48">
        <f>ROUND(D23*8.2*1.01,0)</f>
        <v>472</v>
      </c>
      <c r="L26" s="13" t="s">
        <v>35</v>
      </c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</row>
    <row r="27" spans="1:30" s="20" customFormat="1" ht="41.25" customHeight="1" x14ac:dyDescent="0.2">
      <c r="A27" s="19">
        <f>A23+1</f>
        <v>2</v>
      </c>
      <c r="B27" s="45" t="s">
        <v>51</v>
      </c>
      <c r="C27" s="46" t="s">
        <v>34</v>
      </c>
      <c r="D27" s="50">
        <f>D23</f>
        <v>57</v>
      </c>
      <c r="E27" s="17" t="s">
        <v>63</v>
      </c>
      <c r="F27" s="25" t="s">
        <v>10</v>
      </c>
      <c r="G27" s="51">
        <v>58</v>
      </c>
      <c r="H27" s="24" t="s">
        <v>61</v>
      </c>
      <c r="I27" s="17"/>
      <c r="J27" s="25"/>
      <c r="K27" s="44"/>
      <c r="L27" s="25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</row>
    <row r="28" spans="1:30" s="26" customFormat="1" ht="41.25" customHeight="1" x14ac:dyDescent="0.2">
      <c r="A28" s="19">
        <f>A27+1</f>
        <v>3</v>
      </c>
      <c r="B28" s="45" t="s">
        <v>48</v>
      </c>
      <c r="C28" s="40" t="s">
        <v>59</v>
      </c>
      <c r="D28" s="52">
        <f>D23*6/100</f>
        <v>3.42</v>
      </c>
      <c r="E28" s="13"/>
      <c r="F28" s="24"/>
      <c r="G28" s="24"/>
      <c r="H28" s="24"/>
      <c r="I28" s="17"/>
      <c r="J28" s="25"/>
      <c r="K28" s="53"/>
      <c r="L28" s="13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</row>
    <row r="29" spans="1:30" s="26" customFormat="1" ht="41.25" customHeight="1" x14ac:dyDescent="0.2">
      <c r="A29" s="19">
        <f>A28+1</f>
        <v>4</v>
      </c>
      <c r="B29" s="45" t="s">
        <v>52</v>
      </c>
      <c r="C29" s="19" t="s">
        <v>11</v>
      </c>
      <c r="D29" s="54">
        <f>(D23*6)*0.616/100*10/1000</f>
        <v>2.1067200000000001E-2</v>
      </c>
      <c r="E29" s="13"/>
      <c r="F29" s="24"/>
      <c r="G29" s="24"/>
      <c r="H29" s="24"/>
      <c r="I29" s="17" t="s">
        <v>69</v>
      </c>
      <c r="J29" s="25" t="s">
        <v>11</v>
      </c>
      <c r="K29" s="42">
        <f>D29</f>
        <v>2.1067200000000001E-2</v>
      </c>
      <c r="L29" s="13" t="s">
        <v>35</v>
      </c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</row>
    <row r="30" spans="1:30" s="26" customFormat="1" ht="41.25" customHeight="1" x14ac:dyDescent="0.2">
      <c r="A30" s="19">
        <f>A29+1</f>
        <v>5</v>
      </c>
      <c r="B30" s="45" t="s">
        <v>50</v>
      </c>
      <c r="C30" s="19" t="s">
        <v>15</v>
      </c>
      <c r="D30" s="52">
        <f>ROUND(D23*((0.5*5)+(2.85*2))*(0.05+0.05+0.04+0.04)/100,2)</f>
        <v>0.84</v>
      </c>
      <c r="E30" s="13"/>
      <c r="F30" s="24"/>
      <c r="G30" s="24"/>
      <c r="H30" s="24"/>
      <c r="I30" s="17" t="s">
        <v>60</v>
      </c>
      <c r="J30" s="25" t="s">
        <v>9</v>
      </c>
      <c r="K30" s="53">
        <f>D30*100*0.15*2</f>
        <v>25.2</v>
      </c>
      <c r="L30" s="13" t="s">
        <v>35</v>
      </c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</row>
    <row r="31" spans="1:30" s="26" customFormat="1" x14ac:dyDescent="0.2">
      <c r="A31" s="19"/>
      <c r="B31" s="45"/>
      <c r="C31" s="19"/>
      <c r="D31" s="69"/>
      <c r="E31" s="13"/>
      <c r="F31" s="24"/>
      <c r="G31" s="24"/>
      <c r="H31" s="24"/>
      <c r="I31" s="17" t="s">
        <v>39</v>
      </c>
      <c r="J31" s="25" t="s">
        <v>9</v>
      </c>
      <c r="K31" s="53">
        <f>K30*0.1</f>
        <v>2.52</v>
      </c>
      <c r="L31" s="13" t="s">
        <v>35</v>
      </c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</row>
    <row r="32" spans="1:30" x14ac:dyDescent="0.2">
      <c r="A32" s="20"/>
      <c r="B32" s="32" t="s">
        <v>49</v>
      </c>
      <c r="C32" s="21"/>
      <c r="D32" s="22"/>
      <c r="E32" s="22"/>
      <c r="F32" s="22"/>
      <c r="G32" s="22"/>
      <c r="H32" s="23"/>
      <c r="I32" s="22"/>
      <c r="J32" s="22"/>
      <c r="K32" s="22"/>
      <c r="L32" s="22"/>
    </row>
    <row r="33" spans="1:12" ht="12.75" customHeight="1" x14ac:dyDescent="0.2">
      <c r="A33" s="20"/>
      <c r="B33" s="57" t="s">
        <v>54</v>
      </c>
      <c r="C33" s="57"/>
      <c r="D33" s="57"/>
      <c r="E33" s="57"/>
      <c r="F33" s="57"/>
      <c r="G33" s="57"/>
      <c r="H33" s="57"/>
      <c r="I33" s="57"/>
      <c r="J33" s="57"/>
      <c r="K33" s="57"/>
      <c r="L33" s="22"/>
    </row>
    <row r="34" spans="1:12" ht="12.75" customHeight="1" x14ac:dyDescent="0.2">
      <c r="A34" s="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33"/>
    </row>
    <row r="35" spans="1:12" x14ac:dyDescent="0.2"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33"/>
    </row>
    <row r="36" spans="1:12" x14ac:dyDescent="0.2"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33"/>
    </row>
    <row r="37" spans="1:12" x14ac:dyDescent="0.2">
      <c r="A37" s="11"/>
      <c r="B37" s="11"/>
      <c r="C37" s="11"/>
      <c r="D37" s="11"/>
      <c r="E37" s="11"/>
      <c r="F37" s="11" t="s">
        <v>32</v>
      </c>
      <c r="I37" s="11"/>
      <c r="J37" s="11"/>
      <c r="K37" s="11"/>
      <c r="L37" s="12"/>
    </row>
    <row r="38" spans="1:12" x14ac:dyDescent="0.2">
      <c r="B38" s="8"/>
      <c r="F38" s="9" t="s">
        <v>46</v>
      </c>
      <c r="G38" s="9"/>
      <c r="H38" s="9"/>
      <c r="I38" s="9"/>
      <c r="J38" s="9"/>
      <c r="K38" s="14" t="s">
        <v>47</v>
      </c>
    </row>
    <row r="39" spans="1:12" x14ac:dyDescent="0.2">
      <c r="B39" s="8"/>
      <c r="F39" s="10"/>
      <c r="G39" s="10"/>
      <c r="H39" s="10"/>
      <c r="I39" s="10"/>
      <c r="J39" s="10"/>
    </row>
    <row r="40" spans="1:12" x14ac:dyDescent="0.2">
      <c r="B40" s="18"/>
      <c r="C40" s="18"/>
      <c r="D40" s="18"/>
      <c r="E40" s="18"/>
      <c r="F40" s="16" t="s">
        <v>42</v>
      </c>
      <c r="G40" s="28"/>
      <c r="H40" s="28"/>
      <c r="I40" s="28"/>
      <c r="J40" s="29"/>
      <c r="K40" s="14" t="s">
        <v>38</v>
      </c>
    </row>
    <row r="41" spans="1:12" x14ac:dyDescent="0.2">
      <c r="E41" s="18"/>
      <c r="L41" s="6"/>
    </row>
    <row r="42" spans="1:12" x14ac:dyDescent="0.2">
      <c r="E42" s="18"/>
    </row>
    <row r="43" spans="1:12" x14ac:dyDescent="0.2">
      <c r="E43" s="18"/>
    </row>
    <row r="44" spans="1:12" x14ac:dyDescent="0.2">
      <c r="E44" s="18"/>
    </row>
    <row r="45" spans="1:12" x14ac:dyDescent="0.2">
      <c r="E45" s="18"/>
    </row>
    <row r="46" spans="1:12" x14ac:dyDescent="0.2">
      <c r="E46" s="18"/>
    </row>
    <row r="47" spans="1:12" x14ac:dyDescent="0.2">
      <c r="E47" s="18"/>
    </row>
    <row r="48" spans="1:12" x14ac:dyDescent="0.2">
      <c r="E48" s="18"/>
    </row>
    <row r="49" spans="5:5" x14ac:dyDescent="0.2">
      <c r="E49" s="18"/>
    </row>
    <row r="50" spans="5:5" x14ac:dyDescent="0.2">
      <c r="E50" s="18"/>
    </row>
    <row r="51" spans="5:5" x14ac:dyDescent="0.2">
      <c r="E51" s="18"/>
    </row>
    <row r="52" spans="5:5" x14ac:dyDescent="0.2">
      <c r="E52" s="18"/>
    </row>
    <row r="53" spans="5:5" x14ac:dyDescent="0.2">
      <c r="E53" s="18"/>
    </row>
    <row r="54" spans="5:5" x14ac:dyDescent="0.2">
      <c r="E54" s="18"/>
    </row>
  </sheetData>
  <mergeCells count="11">
    <mergeCell ref="B33:K36"/>
    <mergeCell ref="A9:L9"/>
    <mergeCell ref="A12:L12"/>
    <mergeCell ref="A17:A19"/>
    <mergeCell ref="B17:B19"/>
    <mergeCell ref="A11:L11"/>
    <mergeCell ref="A10:L10"/>
    <mergeCell ref="C17:D18"/>
    <mergeCell ref="E17:H18"/>
    <mergeCell ref="I17:L18"/>
    <mergeCell ref="A22:L22"/>
  </mergeCells>
  <phoneticPr fontId="6" type="noConversion"/>
  <dataValidations count="1">
    <dataValidation type="list" allowBlank="1" sqref="J23:J31" xr:uid="{00000000-0002-0000-0000-000000000000}">
      <formula1>единицы</formula1>
    </dataValidation>
  </dataValidations>
  <printOptions horizontalCentered="1"/>
  <pageMargins left="0.31496062992125984" right="0.31496062992125984" top="0.59055118110236227" bottom="0.59055118110236227" header="0.31496062992125984" footer="0.31496062992125984"/>
  <pageSetup paperSize="9" scale="90" fitToHeight="6" orientation="landscape" blackAndWhite="1" horizontalDpi="300" verticalDpi="300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Babynina Anastasiya</cp:lastModifiedBy>
  <cp:lastPrinted>2024-06-25T07:26:58Z</cp:lastPrinted>
  <dcterms:created xsi:type="dcterms:W3CDTF">2006-08-12T07:51:40Z</dcterms:created>
  <dcterms:modified xsi:type="dcterms:W3CDTF">2024-06-25T08:50:49Z</dcterms:modified>
</cp:coreProperties>
</file>