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raeva_on\Documents\ТЕНДЕРНЫЕ ТОРГИ\2024\ГМО\5. Сегментный затвор ГА 7\"/>
    </mc:Choice>
  </mc:AlternateContent>
  <bookViews>
    <workbookView xWindow="240" yWindow="45" windowWidth="11370" windowHeight="5865" activeTab="1"/>
  </bookViews>
  <sheets>
    <sheet name="Расшифровка" sheetId="4" r:id="rId1"/>
    <sheet name="Калькуляция" sheetId="3" r:id="rId2"/>
  </sheets>
  <definedNames>
    <definedName name="_xlnm.Print_Titles" localSheetId="0">Расшифровка!$16:$16</definedName>
    <definedName name="_xlnm.Print_Area" localSheetId="1">Калькуляция!$A$1:$F$47</definedName>
    <definedName name="_xlnm.Print_Area" localSheetId="0">Расшифровка!$A$1:$K$27</definedName>
  </definedNames>
  <calcPr calcId="162913"/>
</workbook>
</file>

<file path=xl/calcChain.xml><?xml version="1.0" encoding="utf-8"?>
<calcChain xmlns="http://schemas.openxmlformats.org/spreadsheetml/2006/main">
  <c r="G18" i="4" l="1"/>
  <c r="G21" i="4" l="1"/>
  <c r="H18" i="4" l="1"/>
  <c r="J18" i="4" l="1"/>
  <c r="H21" i="4"/>
  <c r="J21" i="4" l="1"/>
  <c r="F20" i="3" s="1"/>
  <c r="F22" i="3" s="1"/>
  <c r="F24" i="3" l="1"/>
  <c r="F23" i="3"/>
  <c r="F18" i="3" l="1"/>
  <c r="F25" i="3" s="1"/>
  <c r="F26" i="3" s="1"/>
  <c r="F27" i="3" s="1"/>
  <c r="F28" i="3" s="1"/>
</calcChain>
</file>

<file path=xl/sharedStrings.xml><?xml version="1.0" encoding="utf-8"?>
<sst xmlns="http://schemas.openxmlformats.org/spreadsheetml/2006/main" count="86" uniqueCount="73">
  <si>
    <t>Обоснование</t>
  </si>
  <si>
    <t>Всего</t>
  </si>
  <si>
    <t>Наименование работ и затрат</t>
  </si>
  <si>
    <t>Кол-во</t>
  </si>
  <si>
    <t>Трудозатраты, чел./час</t>
  </si>
  <si>
    <t>на ед. изм.</t>
  </si>
  <si>
    <t>Состав звена</t>
  </si>
  <si>
    <t>разряд</t>
  </si>
  <si>
    <t>Стоимость чел./часа, в руб.</t>
  </si>
  <si>
    <t>Ед. изм.</t>
  </si>
  <si>
    <t>№ п/п</t>
  </si>
  <si>
    <t>РАСШИФРОВКА ТРУДОВЫХ ЗАТРАТ</t>
  </si>
  <si>
    <t>"УТВЕРЖДАЮ"</t>
  </si>
  <si>
    <t>Наименование статьи</t>
  </si>
  <si>
    <t>Величина коэффициентов</t>
  </si>
  <si>
    <t>Сумма, рублей</t>
  </si>
  <si>
    <t>1.</t>
  </si>
  <si>
    <t>Материалы</t>
  </si>
  <si>
    <t>Заработная плата,</t>
  </si>
  <si>
    <t>2.</t>
  </si>
  <si>
    <t>2.1</t>
  </si>
  <si>
    <t>Тарифная часть</t>
  </si>
  <si>
    <t>2.2</t>
  </si>
  <si>
    <t>2.3</t>
  </si>
  <si>
    <t>2.4</t>
  </si>
  <si>
    <t>3</t>
  </si>
  <si>
    <t>Итого:</t>
  </si>
  <si>
    <t>в том числе:</t>
  </si>
  <si>
    <t>Согласовано:</t>
  </si>
  <si>
    <t>Текущая премия, 47%  к п.п.(2.1+2,2)</t>
  </si>
  <si>
    <t>Вознаграждение по итогам года 1/20 к п.п.(2.1+2.2+2.3)</t>
  </si>
  <si>
    <t>Рентабельность, 8%</t>
  </si>
  <si>
    <t xml:space="preserve">Начальник ОППР У-ИГЭС </t>
  </si>
  <si>
    <t>А.Н. Белов</t>
  </si>
  <si>
    <t xml:space="preserve">Инженер ОППР У-ИГЭС </t>
  </si>
  <si>
    <t xml:space="preserve">А.Н. Белов </t>
  </si>
  <si>
    <t>Начальник ОППР У-ИГЭС</t>
  </si>
  <si>
    <t>УТВЕРЖДАЮ:</t>
  </si>
  <si>
    <t>1 сегмент</t>
  </si>
  <si>
    <t xml:space="preserve"> </t>
  </si>
  <si>
    <t xml:space="preserve">Вредные условия труда, % </t>
  </si>
  <si>
    <t>Усть-Илимской ГЭС</t>
  </si>
  <si>
    <r>
      <t>КАЛЬКУЛЯЦИЯ №</t>
    </r>
    <r>
      <rPr>
        <b/>
        <sz val="12"/>
        <color indexed="12"/>
        <rFont val="Times New Roman CYR"/>
        <charset val="204"/>
      </rPr>
      <t>1</t>
    </r>
  </si>
  <si>
    <t>Вредные условия,8 % к п. 2.1</t>
  </si>
  <si>
    <t>Расшифровка заработной платы</t>
  </si>
  <si>
    <t>Ф.Ю.Щербатых</t>
  </si>
  <si>
    <t>Составила: Экономист ОППР У-ИГЭС</t>
  </si>
  <si>
    <t xml:space="preserve">                                                       Инженер ОППР У-ИГЭС </t>
  </si>
  <si>
    <t>Накладные расходы 150% к п.2</t>
  </si>
  <si>
    <t>СОГЛАСОВАНО:</t>
  </si>
  <si>
    <t xml:space="preserve">Усть-Илимской ГЭС </t>
  </si>
  <si>
    <t>Приложение  к калькуляции №1</t>
  </si>
  <si>
    <t xml:space="preserve">ИТОГО ремонт 1 сегмента: </t>
  </si>
  <si>
    <r>
      <t xml:space="preserve">Приложение к смете №1 </t>
    </r>
    <r>
      <rPr>
        <u/>
        <sz val="9"/>
        <rFont val="Times New Roman"/>
        <family val="1"/>
        <charset val="204"/>
      </rPr>
      <t/>
    </r>
  </si>
  <si>
    <t>Итого  на один сегмент:</t>
  </si>
  <si>
    <t>О.Н.Сараева</t>
  </si>
  <si>
    <t>____________А.А.Карпачев</t>
  </si>
  <si>
    <t>___________А.А.Карпачев</t>
  </si>
  <si>
    <t>Фактические трудозатраты</t>
  </si>
  <si>
    <t xml:space="preserve">слесарь 4 разр. </t>
  </si>
  <si>
    <t>Средний разряд - 4</t>
  </si>
  <si>
    <t xml:space="preserve"> Проведение инструментальных замеров расстояний от вертикальных закладных до центров крепежных отверстий уплотнения, с составлением формуляра. Шаг замера 480мм.:</t>
  </si>
  <si>
    <t>Проведение замеров расстояний от вертикальных закладных до центров крепежных отверстий уплотнения</t>
  </si>
  <si>
    <t>1.2</t>
  </si>
  <si>
    <t>1.3</t>
  </si>
  <si>
    <t>Районное регулирование 110% к п.п.(2.1+2.2)</t>
  </si>
  <si>
    <t>Составление формуляра</t>
  </si>
  <si>
    <t>ООО «ЕвроСибЭнерго-Гидрогенерация»</t>
  </si>
  <si>
    <t>Директор филиала</t>
  </si>
  <si>
    <t>«____» __________2024г.</t>
  </si>
  <si>
    <t>к калькуляции №1 на Ремонт сегментного затвора (48ЛЭ/1),  № 7  водосливной части плотины с заменой уплотнения, ремонтом металлоконструкций и противокоррозионной защитой</t>
  </si>
  <si>
    <t>"____" ___________2024г.</t>
  </si>
  <si>
    <t>на Ремонт сегментного затвора (48ЛЭ/1),  № 7  водосливной части плотины с заменой уплотнения, ремонтом металлоконструкций и противокоррозионной защитой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</si>
</sst>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1"/>
      <name val="Times New Roman CYR"/>
      <family val="1"/>
      <charset val="204"/>
    </font>
    <font>
      <sz val="9"/>
      <name val="Times New Roman"/>
      <family val="1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12"/>
      <color indexed="12"/>
      <name val="Times New Roman CYR"/>
      <charset val="204"/>
    </font>
    <font>
      <sz val="12"/>
      <color indexed="10"/>
      <name val="Times New Roman Cyr"/>
      <family val="1"/>
      <charset val="204"/>
    </font>
    <font>
      <sz val="12"/>
      <name val="Times New Roman Cyr"/>
      <charset val="204"/>
    </font>
    <font>
      <b/>
      <sz val="14"/>
      <color indexed="12"/>
      <name val="Times New Roman CYR"/>
      <family val="1"/>
      <charset val="204"/>
    </font>
    <font>
      <b/>
      <sz val="14"/>
      <color indexed="10"/>
      <name val="Times New Roman Cyr"/>
      <family val="1"/>
      <charset val="204"/>
    </font>
    <font>
      <b/>
      <sz val="12"/>
      <name val="Times New Roman CYR"/>
      <charset val="204"/>
    </font>
    <font>
      <sz val="8"/>
      <name val="Arial Cyr"/>
      <charset val="204"/>
    </font>
    <font>
      <b/>
      <sz val="10"/>
      <color indexed="10"/>
      <name val="Times New Roman Cyr"/>
      <family val="1"/>
      <charset val="204"/>
    </font>
    <font>
      <u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Courier New"/>
      <family val="3"/>
    </font>
    <font>
      <b/>
      <u/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Fill="1"/>
    <xf numFmtId="4" fontId="3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2" fontId="2" fillId="0" borderId="0" xfId="0" applyNumberFormat="1" applyFont="1"/>
    <xf numFmtId="0" fontId="6" fillId="0" borderId="0" xfId="0" applyFont="1" applyFill="1" applyBorder="1"/>
    <xf numFmtId="0" fontId="3" fillId="0" borderId="3" xfId="0" applyFont="1" applyFill="1" applyBorder="1" applyAlignment="1">
      <alignment horizontal="left" wrapText="1"/>
    </xf>
    <xf numFmtId="2" fontId="6" fillId="0" borderId="0" xfId="0" applyNumberFormat="1" applyFont="1" applyFill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2" fillId="0" borderId="7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right"/>
    </xf>
    <xf numFmtId="2" fontId="2" fillId="0" borderId="0" xfId="0" applyNumberFormat="1" applyFont="1" applyFill="1"/>
    <xf numFmtId="0" fontId="4" fillId="0" borderId="0" xfId="0" applyFont="1" applyFill="1"/>
    <xf numFmtId="49" fontId="2" fillId="0" borderId="2" xfId="0" applyNumberFormat="1" applyFont="1" applyFill="1" applyBorder="1" applyAlignment="1">
      <alignment horizontal="center"/>
    </xf>
    <xf numFmtId="4" fontId="13" fillId="0" borderId="7" xfId="0" applyNumberFormat="1" applyFont="1" applyFill="1" applyBorder="1" applyAlignment="1">
      <alignment horizontal="right"/>
    </xf>
    <xf numFmtId="4" fontId="4" fillId="2" borderId="4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center"/>
    </xf>
    <xf numFmtId="2" fontId="2" fillId="0" borderId="0" xfId="0" applyNumberFormat="1" applyFont="1" applyBorder="1"/>
    <xf numFmtId="49" fontId="2" fillId="0" borderId="4" xfId="0" applyNumberFormat="1" applyFont="1" applyBorder="1" applyAlignment="1">
      <alignment horizontal="center"/>
    </xf>
    <xf numFmtId="4" fontId="15" fillId="0" borderId="1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8" fillId="0" borderId="3" xfId="0" applyFont="1" applyBorder="1"/>
    <xf numFmtId="0" fontId="8" fillId="0" borderId="0" xfId="0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9" fontId="19" fillId="0" borderId="0" xfId="1" applyFont="1"/>
    <xf numFmtId="0" fontId="21" fillId="0" borderId="0" xfId="0" applyFont="1"/>
    <xf numFmtId="0" fontId="21" fillId="0" borderId="0" xfId="0" applyFont="1" applyFill="1"/>
    <xf numFmtId="0" fontId="21" fillId="0" borderId="0" xfId="0" applyFont="1" applyAlignment="1">
      <alignment horizontal="right"/>
    </xf>
    <xf numFmtId="0" fontId="22" fillId="0" borderId="0" xfId="0" applyFont="1"/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Fill="1" applyBorder="1" applyAlignment="1">
      <alignment horizontal="right"/>
    </xf>
    <xf numFmtId="0" fontId="21" fillId="0" borderId="0" xfId="0" applyFont="1" applyAlignment="1">
      <alignment horizontal="left" vertical="top" wrapText="1"/>
    </xf>
    <xf numFmtId="4" fontId="21" fillId="0" borderId="0" xfId="0" applyNumberFormat="1" applyFont="1" applyFill="1"/>
    <xf numFmtId="0" fontId="21" fillId="0" borderId="0" xfId="0" applyFont="1" applyFill="1" applyAlignment="1">
      <alignment horizontal="left" vertical="top" wrapText="1"/>
    </xf>
    <xf numFmtId="0" fontId="21" fillId="0" borderId="3" xfId="0" applyFont="1" applyBorder="1"/>
    <xf numFmtId="0" fontId="25" fillId="0" borderId="0" xfId="0" applyFont="1" applyFill="1" applyBorder="1"/>
    <xf numFmtId="164" fontId="25" fillId="0" borderId="0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26" fillId="0" borderId="0" xfId="0" applyFont="1" applyAlignment="1">
      <alignment horizontal="right" vertical="top" wrapText="1"/>
    </xf>
    <xf numFmtId="0" fontId="21" fillId="0" borderId="0" xfId="0" applyFont="1" applyBorder="1"/>
    <xf numFmtId="0" fontId="21" fillId="0" borderId="0" xfId="0" applyFont="1" applyAlignment="1">
      <alignment horizontal="right" vertical="top" wrapText="1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wrapText="1"/>
    </xf>
    <xf numFmtId="0" fontId="21" fillId="0" borderId="0" xfId="0" applyFont="1" applyFill="1" applyBorder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/>
    <xf numFmtId="0" fontId="8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Alignment="1">
      <alignment horizontal="right" vertical="top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top"/>
    </xf>
    <xf numFmtId="2" fontId="2" fillId="0" borderId="0" xfId="0" applyNumberFormat="1" applyFont="1" applyFill="1" applyBorder="1"/>
    <xf numFmtId="0" fontId="17" fillId="0" borderId="0" xfId="0" applyFont="1" applyFill="1" applyBorder="1" applyAlignment="1">
      <alignment horizontal="left" wrapText="1"/>
    </xf>
    <xf numFmtId="165" fontId="21" fillId="0" borderId="0" xfId="0" applyNumberFormat="1" applyFont="1"/>
    <xf numFmtId="0" fontId="21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24" fillId="0" borderId="8" xfId="0" applyFont="1" applyBorder="1" applyAlignment="1"/>
    <xf numFmtId="0" fontId="21" fillId="0" borderId="0" xfId="0" applyFont="1" applyAlignment="1"/>
    <xf numFmtId="0" fontId="22" fillId="3" borderId="5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right"/>
    </xf>
    <xf numFmtId="1" fontId="22" fillId="3" borderId="1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left"/>
    </xf>
    <xf numFmtId="0" fontId="22" fillId="3" borderId="11" xfId="0" applyFont="1" applyFill="1" applyBorder="1" applyAlignment="1">
      <alignment horizontal="justify" vertical="top"/>
    </xf>
    <xf numFmtId="0" fontId="24" fillId="3" borderId="0" xfId="0" applyFont="1" applyFill="1" applyBorder="1" applyAlignment="1"/>
    <xf numFmtId="0" fontId="22" fillId="3" borderId="7" xfId="0" applyFont="1" applyFill="1" applyBorder="1" applyAlignment="1"/>
    <xf numFmtId="9" fontId="22" fillId="3" borderId="7" xfId="0" applyNumberFormat="1" applyFont="1" applyFill="1" applyBorder="1" applyAlignment="1"/>
    <xf numFmtId="4" fontId="21" fillId="0" borderId="0" xfId="0" applyNumberFormat="1" applyFont="1" applyFill="1" applyBorder="1"/>
    <xf numFmtId="4" fontId="2" fillId="0" borderId="5" xfId="0" applyNumberFormat="1" applyFont="1" applyBorder="1" applyAlignment="1"/>
    <xf numFmtId="0" fontId="11" fillId="3" borderId="1" xfId="0" applyFont="1" applyFill="1" applyBorder="1" applyAlignment="1"/>
    <xf numFmtId="0" fontId="21" fillId="0" borderId="0" xfId="0" applyFont="1" applyBorder="1" applyAlignment="1">
      <alignment horizontal="left" vertical="top" wrapText="1"/>
    </xf>
    <xf numFmtId="0" fontId="6" fillId="0" borderId="0" xfId="0" applyNumberFormat="1" applyFont="1"/>
    <xf numFmtId="0" fontId="28" fillId="0" borderId="0" xfId="0" applyNumberFormat="1" applyFont="1"/>
    <xf numFmtId="0" fontId="29" fillId="0" borderId="0" xfId="0" applyNumberFormat="1" applyFont="1" applyFill="1"/>
    <xf numFmtId="0" fontId="30" fillId="0" borderId="0" xfId="0" applyNumberFormat="1" applyFont="1" applyFill="1"/>
    <xf numFmtId="0" fontId="30" fillId="0" borderId="0" xfId="0" applyNumberFormat="1" applyFont="1" applyFill="1" applyAlignment="1"/>
    <xf numFmtId="0" fontId="30" fillId="0" borderId="0" xfId="0" applyNumberFormat="1" applyFont="1" applyAlignment="1"/>
    <xf numFmtId="0" fontId="30" fillId="0" borderId="0" xfId="0" applyNumberFormat="1" applyFont="1"/>
    <xf numFmtId="0" fontId="27" fillId="0" borderId="0" xfId="0" applyNumberFormat="1" applyFont="1" applyFill="1"/>
    <xf numFmtId="0" fontId="27" fillId="0" borderId="0" xfId="0" applyNumberFormat="1" applyFont="1" applyFill="1" applyAlignment="1"/>
    <xf numFmtId="0" fontId="27" fillId="0" borderId="0" xfId="0" applyNumberFormat="1" applyFont="1" applyAlignment="1"/>
    <xf numFmtId="0" fontId="27" fillId="0" borderId="0" xfId="0" applyNumberFormat="1" applyFont="1"/>
    <xf numFmtId="0" fontId="31" fillId="0" borderId="0" xfId="0" applyNumberFormat="1" applyFont="1" applyFill="1"/>
    <xf numFmtId="0" fontId="11" fillId="0" borderId="0" xfId="0" applyNumberFormat="1" applyFont="1" applyAlignment="1">
      <alignment vertical="center"/>
    </xf>
    <xf numFmtId="0" fontId="22" fillId="0" borderId="0" xfId="0" applyFont="1" applyFill="1" applyBorder="1"/>
    <xf numFmtId="0" fontId="27" fillId="0" borderId="0" xfId="0" applyFont="1" applyFill="1" applyBorder="1"/>
    <xf numFmtId="0" fontId="27" fillId="0" borderId="0" xfId="0" applyFont="1"/>
    <xf numFmtId="0" fontId="27" fillId="0" borderId="0" xfId="0" applyNumberFormat="1" applyFont="1" applyAlignment="1">
      <alignment horizontal="center"/>
    </xf>
    <xf numFmtId="0" fontId="27" fillId="0" borderId="0" xfId="0" applyNumberFormat="1" applyFont="1" applyFill="1" applyAlignment="1">
      <alignment horizontal="right"/>
    </xf>
    <xf numFmtId="164" fontId="22" fillId="3" borderId="7" xfId="0" applyNumberFormat="1" applyFont="1" applyFill="1" applyBorder="1" applyAlignment="1"/>
    <xf numFmtId="166" fontId="22" fillId="3" borderId="10" xfId="0" applyNumberFormat="1" applyFont="1" applyFill="1" applyBorder="1" applyAlignment="1">
      <alignment horizontal="right"/>
    </xf>
    <xf numFmtId="4" fontId="21" fillId="3" borderId="1" xfId="0" applyNumberFormat="1" applyFont="1" applyFill="1" applyBorder="1" applyAlignment="1">
      <alignment horizontal="right"/>
    </xf>
    <xf numFmtId="0" fontId="24" fillId="0" borderId="0" xfId="0" applyFont="1" applyBorder="1" applyAlignment="1"/>
    <xf numFmtId="0" fontId="22" fillId="3" borderId="1" xfId="0" applyFont="1" applyFill="1" applyBorder="1" applyAlignment="1">
      <alignment horizontal="justify" vertical="top"/>
    </xf>
    <xf numFmtId="0" fontId="24" fillId="3" borderId="1" xfId="0" applyFont="1" applyFill="1" applyBorder="1" applyAlignment="1"/>
    <xf numFmtId="0" fontId="24" fillId="3" borderId="14" xfId="0" applyFont="1" applyFill="1" applyBorder="1" applyAlignment="1"/>
    <xf numFmtId="166" fontId="22" fillId="3" borderId="1" xfId="0" applyNumberFormat="1" applyFont="1" applyFill="1" applyBorder="1" applyAlignment="1">
      <alignment horizontal="right"/>
    </xf>
    <xf numFmtId="164" fontId="22" fillId="3" borderId="1" xfId="0" applyNumberFormat="1" applyFont="1" applyFill="1" applyBorder="1" applyAlignment="1"/>
    <xf numFmtId="0" fontId="22" fillId="3" borderId="1" xfId="0" applyFont="1" applyFill="1" applyBorder="1" applyAlignment="1"/>
    <xf numFmtId="9" fontId="22" fillId="3" borderId="1" xfId="0" applyNumberFormat="1" applyFont="1" applyFill="1" applyBorder="1" applyAlignment="1"/>
    <xf numFmtId="0" fontId="22" fillId="3" borderId="4" xfId="0" applyFont="1" applyFill="1" applyBorder="1" applyAlignment="1">
      <alignment horizontal="justify" vertical="top"/>
    </xf>
    <xf numFmtId="49" fontId="22" fillId="3" borderId="1" xfId="0" applyNumberFormat="1" applyFont="1" applyFill="1" applyBorder="1" applyAlignment="1">
      <alignment horizontal="center" vertical="center"/>
    </xf>
    <xf numFmtId="49" fontId="22" fillId="3" borderId="1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Alignment="1">
      <alignment horizontal="left"/>
    </xf>
    <xf numFmtId="0" fontId="2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right"/>
    </xf>
    <xf numFmtId="0" fontId="23" fillId="0" borderId="0" xfId="0" applyFont="1" applyFill="1" applyBorder="1" applyAlignment="1">
      <alignment horizontal="center" wrapText="1"/>
    </xf>
    <xf numFmtId="0" fontId="23" fillId="0" borderId="0" xfId="0" applyFont="1" applyAlignment="1">
      <alignment horizontal="center"/>
    </xf>
    <xf numFmtId="0" fontId="21" fillId="0" borderId="3" xfId="0" applyFont="1" applyBorder="1" applyAlignment="1">
      <alignment horizontal="center"/>
    </xf>
    <xf numFmtId="0" fontId="30" fillId="0" borderId="0" xfId="0" applyNumberFormat="1" applyFont="1" applyFill="1" applyAlignment="1">
      <alignment horizontal="left"/>
    </xf>
    <xf numFmtId="0" fontId="30" fillId="0" borderId="0" xfId="0" applyNumberFormat="1" applyFont="1" applyAlignment="1">
      <alignment horizontal="center"/>
    </xf>
    <xf numFmtId="0" fontId="27" fillId="0" borderId="0" xfId="0" applyNumberFormat="1" applyFont="1" applyFill="1" applyAlignment="1">
      <alignment horizontal="left"/>
    </xf>
    <xf numFmtId="0" fontId="27" fillId="0" borderId="0" xfId="0" applyNumberFormat="1" applyFont="1" applyAlignment="1">
      <alignment horizontal="center"/>
    </xf>
    <xf numFmtId="0" fontId="27" fillId="0" borderId="0" xfId="0" applyNumberFormat="1" applyFont="1" applyFill="1" applyAlignment="1">
      <alignment horizontal="right"/>
    </xf>
    <xf numFmtId="0" fontId="21" fillId="0" borderId="3" xfId="0" applyFont="1" applyFill="1" applyBorder="1" applyAlignment="1">
      <alignment horizontal="center"/>
    </xf>
    <xf numFmtId="0" fontId="27" fillId="0" borderId="0" xfId="0" applyNumberFormat="1" applyFont="1" applyFill="1" applyAlignment="1">
      <alignment horizontal="center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/>
    </xf>
    <xf numFmtId="0" fontId="23" fillId="0" borderId="14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0" fontId="21" fillId="0" borderId="4" xfId="0" applyFont="1" applyFill="1" applyBorder="1" applyAlignment="1">
      <alignment horizontal="center" wrapText="1"/>
    </xf>
    <xf numFmtId="0" fontId="21" fillId="0" borderId="12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/>
    <xf numFmtId="0" fontId="2" fillId="0" borderId="12" xfId="0" applyFont="1" applyBorder="1" applyAlignment="1"/>
    <xf numFmtId="0" fontId="32" fillId="0" borderId="0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left"/>
    </xf>
    <xf numFmtId="0" fontId="14" fillId="2" borderId="12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0" borderId="4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4"/>
  <sheetViews>
    <sheetView view="pageBreakPreview" topLeftCell="A10" zoomScale="87" zoomScaleNormal="100" workbookViewId="0">
      <selection activeCell="I18" sqref="I18"/>
    </sheetView>
  </sheetViews>
  <sheetFormatPr defaultRowHeight="15.75" x14ac:dyDescent="0.25"/>
  <cols>
    <col min="1" max="1" width="6.28515625" style="45" customWidth="1"/>
    <col min="2" max="2" width="42.28515625" style="45" customWidth="1"/>
    <col min="3" max="3" width="21.140625" style="45" customWidth="1"/>
    <col min="4" max="4" width="8.5703125" style="45" customWidth="1"/>
    <col min="5" max="5" width="6.42578125" style="45" customWidth="1"/>
    <col min="6" max="6" width="12.5703125" style="45" customWidth="1"/>
    <col min="7" max="7" width="8.7109375" style="45" customWidth="1"/>
    <col min="8" max="8" width="8.28515625" style="46" customWidth="1"/>
    <col min="9" max="9" width="10.28515625" style="46" customWidth="1"/>
    <col min="10" max="10" width="12" style="46" customWidth="1"/>
    <col min="11" max="11" width="15.85546875" style="46" customWidth="1"/>
    <col min="12" max="12" width="9.140625" style="45"/>
    <col min="13" max="13" width="9.85546875" style="45" bestFit="1" customWidth="1"/>
    <col min="14" max="16384" width="9.140625" style="45"/>
  </cols>
  <sheetData>
    <row r="1" spans="1:19" s="103" customFormat="1" ht="18" customHeight="1" x14ac:dyDescent="0.2">
      <c r="A1" s="115"/>
      <c r="B1" s="115"/>
      <c r="C1" s="115"/>
      <c r="D1" s="115"/>
      <c r="E1" s="115"/>
      <c r="F1" s="115"/>
      <c r="G1" s="115"/>
      <c r="H1" s="115"/>
      <c r="I1" s="115" t="s">
        <v>51</v>
      </c>
      <c r="J1" s="115"/>
      <c r="K1" s="115"/>
      <c r="L1" s="115"/>
    </row>
    <row r="2" spans="1:19" s="109" customFormat="1" ht="15" x14ac:dyDescent="0.25">
      <c r="A2" s="104" t="s">
        <v>49</v>
      </c>
      <c r="B2" s="105"/>
      <c r="C2" s="106"/>
      <c r="D2" s="106"/>
      <c r="E2" s="106"/>
      <c r="F2" s="106"/>
      <c r="G2" s="106"/>
      <c r="H2" s="106"/>
      <c r="I2" s="107"/>
      <c r="J2" s="141" t="s">
        <v>37</v>
      </c>
      <c r="K2" s="141"/>
      <c r="L2" s="141"/>
      <c r="M2" s="108"/>
      <c r="N2" s="108"/>
      <c r="O2" s="108"/>
      <c r="P2" s="142"/>
      <c r="Q2" s="142"/>
      <c r="R2" s="142"/>
      <c r="S2" s="142"/>
    </row>
    <row r="3" spans="1:19" s="113" customFormat="1" ht="15" x14ac:dyDescent="0.25">
      <c r="A3" s="118"/>
      <c r="B3" s="118"/>
      <c r="C3" s="48"/>
      <c r="D3" s="110"/>
      <c r="E3" s="110"/>
      <c r="F3" s="110"/>
      <c r="G3" s="110"/>
      <c r="H3" s="110"/>
      <c r="I3" s="111"/>
      <c r="J3" s="143" t="s">
        <v>68</v>
      </c>
      <c r="K3" s="143"/>
      <c r="L3" s="143"/>
      <c r="M3" s="112"/>
      <c r="N3" s="112"/>
      <c r="O3" s="112"/>
      <c r="P3" s="144"/>
      <c r="Q3" s="144"/>
      <c r="R3" s="144"/>
      <c r="S3" s="144"/>
    </row>
    <row r="4" spans="1:19" s="113" customFormat="1" ht="15" x14ac:dyDescent="0.25">
      <c r="A4" s="118"/>
      <c r="B4" s="118"/>
      <c r="C4" s="48"/>
      <c r="D4" s="110"/>
      <c r="E4" s="110"/>
      <c r="F4" s="110"/>
      <c r="G4" s="110"/>
      <c r="H4" s="110"/>
      <c r="I4" s="147" t="s">
        <v>67</v>
      </c>
      <c r="J4" s="147"/>
      <c r="K4" s="147"/>
      <c r="L4" s="135"/>
      <c r="M4" s="112"/>
      <c r="N4" s="112"/>
      <c r="O4" s="112"/>
      <c r="P4" s="136"/>
      <c r="Q4" s="136"/>
      <c r="R4" s="136"/>
      <c r="S4" s="136"/>
    </row>
    <row r="5" spans="1:19" s="113" customFormat="1" ht="15" x14ac:dyDescent="0.25">
      <c r="A5" s="118"/>
      <c r="B5" s="118"/>
      <c r="C5" s="48"/>
      <c r="D5" s="110"/>
      <c r="E5" s="110"/>
      <c r="F5" s="110"/>
      <c r="G5" s="110"/>
      <c r="H5" s="110"/>
      <c r="I5" s="111"/>
      <c r="J5" s="111" t="s">
        <v>50</v>
      </c>
      <c r="K5" s="111"/>
      <c r="L5" s="120"/>
      <c r="M5" s="112"/>
      <c r="N5" s="112"/>
      <c r="O5" s="112"/>
      <c r="P5" s="119"/>
      <c r="Q5" s="119"/>
      <c r="R5" s="119"/>
      <c r="S5" s="119"/>
    </row>
    <row r="6" spans="1:19" s="113" customFormat="1" ht="15" x14ac:dyDescent="0.25">
      <c r="A6" s="118"/>
      <c r="B6" s="118"/>
      <c r="C6" s="48"/>
      <c r="D6" s="110"/>
      <c r="E6" s="110"/>
      <c r="F6" s="110"/>
      <c r="G6" s="110"/>
      <c r="H6" s="110"/>
      <c r="I6" s="145" t="s">
        <v>56</v>
      </c>
      <c r="J6" s="145"/>
      <c r="K6" s="145"/>
      <c r="L6" s="120"/>
      <c r="M6" s="112"/>
      <c r="N6" s="112"/>
      <c r="O6" s="112"/>
      <c r="P6" s="119"/>
      <c r="Q6" s="119"/>
      <c r="R6" s="119"/>
      <c r="S6" s="119"/>
    </row>
    <row r="7" spans="1:19" s="113" customFormat="1" ht="15" x14ac:dyDescent="0.25">
      <c r="B7" s="114"/>
      <c r="C7" s="110"/>
      <c r="D7" s="110"/>
      <c r="E7" s="110"/>
      <c r="F7" s="110"/>
      <c r="G7" s="110"/>
      <c r="H7" s="110"/>
      <c r="I7" s="111"/>
      <c r="J7" s="111" t="s">
        <v>69</v>
      </c>
      <c r="K7" s="110"/>
      <c r="L7" s="120"/>
      <c r="M7" s="112"/>
      <c r="N7" s="112"/>
      <c r="O7" s="112"/>
      <c r="P7" s="119"/>
      <c r="Q7" s="119"/>
      <c r="R7" s="119"/>
      <c r="S7" s="119"/>
    </row>
    <row r="8" spans="1:19" x14ac:dyDescent="0.25">
      <c r="K8" s="47"/>
    </row>
    <row r="9" spans="1:19" x14ac:dyDescent="0.25">
      <c r="A9" s="139" t="s">
        <v>11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50"/>
      <c r="M9" s="50"/>
      <c r="N9" s="50"/>
    </row>
    <row r="10" spans="1:19" s="46" customFormat="1" ht="19.5" customHeight="1" x14ac:dyDescent="0.25">
      <c r="A10" s="49"/>
      <c r="B10" s="138" t="s">
        <v>70</v>
      </c>
      <c r="C10" s="138"/>
      <c r="D10" s="138"/>
      <c r="E10" s="138"/>
      <c r="F10" s="138"/>
      <c r="G10" s="138"/>
      <c r="H10" s="138"/>
      <c r="I10" s="138"/>
      <c r="J10" s="138"/>
      <c r="K10" s="138"/>
      <c r="L10" s="49"/>
      <c r="M10" s="49"/>
      <c r="N10" s="49"/>
      <c r="O10" s="49"/>
      <c r="P10" s="49"/>
      <c r="Q10" s="49"/>
    </row>
    <row r="11" spans="1:19" s="71" customFormat="1" x14ac:dyDescent="0.25">
      <c r="A11" s="6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68"/>
      <c r="M11" s="68"/>
      <c r="N11" s="68"/>
      <c r="O11" s="68"/>
      <c r="P11" s="68"/>
      <c r="Q11" s="68"/>
    </row>
    <row r="12" spans="1:19" s="71" customFormat="1" x14ac:dyDescent="0.25">
      <c r="A12" s="68"/>
      <c r="B12" s="69"/>
      <c r="C12" s="70"/>
      <c r="D12" s="70"/>
      <c r="E12" s="70"/>
      <c r="F12" s="70"/>
      <c r="G12" s="70"/>
      <c r="H12" s="70"/>
      <c r="I12" s="70"/>
      <c r="J12" s="70"/>
      <c r="K12" s="70"/>
      <c r="L12" s="68"/>
      <c r="M12" s="68"/>
      <c r="N12" s="68"/>
      <c r="O12" s="68"/>
      <c r="P12" s="68"/>
      <c r="Q12" s="68"/>
    </row>
    <row r="13" spans="1:19" ht="13.5" customHeight="1" x14ac:dyDescent="0.25">
      <c r="A13" s="50"/>
      <c r="B13" s="50"/>
      <c r="C13" s="50"/>
      <c r="D13" s="50"/>
      <c r="E13" s="50"/>
      <c r="F13" s="140"/>
      <c r="G13" s="140"/>
      <c r="H13" s="140"/>
      <c r="I13" s="49"/>
      <c r="J13" s="146" t="s">
        <v>60</v>
      </c>
      <c r="K13" s="146"/>
      <c r="L13" s="50"/>
      <c r="M13" s="50"/>
      <c r="N13" s="50"/>
    </row>
    <row r="14" spans="1:19" ht="43.5" customHeight="1" x14ac:dyDescent="0.25">
      <c r="A14" s="162" t="s">
        <v>10</v>
      </c>
      <c r="B14" s="164" t="s">
        <v>2</v>
      </c>
      <c r="C14" s="165" t="s">
        <v>0</v>
      </c>
      <c r="D14" s="166" t="s">
        <v>9</v>
      </c>
      <c r="E14" s="166" t="s">
        <v>3</v>
      </c>
      <c r="F14" s="51" t="s">
        <v>6</v>
      </c>
      <c r="G14" s="161" t="s">
        <v>4</v>
      </c>
      <c r="H14" s="161"/>
      <c r="I14" s="157" t="s">
        <v>8</v>
      </c>
      <c r="J14" s="158"/>
      <c r="K14" s="159" t="s">
        <v>40</v>
      </c>
    </row>
    <row r="15" spans="1:19" s="56" customFormat="1" ht="57" customHeight="1" x14ac:dyDescent="0.2">
      <c r="A15" s="163"/>
      <c r="B15" s="164"/>
      <c r="C15" s="165"/>
      <c r="D15" s="161"/>
      <c r="E15" s="161"/>
      <c r="F15" s="53" t="s">
        <v>7</v>
      </c>
      <c r="G15" s="53" t="s">
        <v>5</v>
      </c>
      <c r="H15" s="54" t="s">
        <v>1</v>
      </c>
      <c r="I15" s="54" t="s">
        <v>5</v>
      </c>
      <c r="J15" s="55" t="s">
        <v>1</v>
      </c>
      <c r="K15" s="159"/>
      <c r="O15" s="56" t="s">
        <v>39</v>
      </c>
    </row>
    <row r="16" spans="1:19" s="56" customFormat="1" x14ac:dyDescent="0.2">
      <c r="A16" s="53">
        <v>1</v>
      </c>
      <c r="B16" s="52">
        <v>2</v>
      </c>
      <c r="C16" s="53">
        <v>3</v>
      </c>
      <c r="D16" s="52">
        <v>4</v>
      </c>
      <c r="E16" s="53">
        <v>5</v>
      </c>
      <c r="F16" s="52">
        <v>6</v>
      </c>
      <c r="G16" s="53">
        <v>7</v>
      </c>
      <c r="H16" s="52">
        <v>8</v>
      </c>
      <c r="I16" s="53">
        <v>9</v>
      </c>
      <c r="J16" s="52">
        <v>10</v>
      </c>
      <c r="K16" s="53">
        <v>11</v>
      </c>
    </row>
    <row r="17" spans="1:29" s="56" customFormat="1" ht="26.25" customHeight="1" x14ac:dyDescent="0.25">
      <c r="A17" s="87"/>
      <c r="B17" s="154" t="s">
        <v>44</v>
      </c>
      <c r="C17" s="155"/>
      <c r="D17" s="155"/>
      <c r="E17" s="155"/>
      <c r="F17" s="155"/>
      <c r="G17" s="155"/>
      <c r="H17" s="155"/>
      <c r="I17" s="155"/>
      <c r="J17" s="155"/>
      <c r="K17" s="156"/>
    </row>
    <row r="18" spans="1:29" s="90" customFormat="1" ht="58.5" customHeight="1" x14ac:dyDescent="0.25">
      <c r="A18" s="91">
        <v>1</v>
      </c>
      <c r="B18" s="125" t="s">
        <v>61</v>
      </c>
      <c r="C18" s="151" t="s">
        <v>58</v>
      </c>
      <c r="D18" s="126" t="s">
        <v>38</v>
      </c>
      <c r="E18" s="127">
        <v>1</v>
      </c>
      <c r="F18" s="101" t="s">
        <v>59</v>
      </c>
      <c r="G18" s="128">
        <f>G19+G20</f>
        <v>3.5</v>
      </c>
      <c r="H18" s="129">
        <f>G18*E18</f>
        <v>3.5</v>
      </c>
      <c r="I18" s="130">
        <v>122.61</v>
      </c>
      <c r="J18" s="130">
        <f>H18*I18</f>
        <v>429.13499999999999</v>
      </c>
      <c r="K18" s="131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</row>
    <row r="19" spans="1:29" s="90" customFormat="1" ht="47.25" customHeight="1" x14ac:dyDescent="0.25">
      <c r="A19" s="133" t="s">
        <v>63</v>
      </c>
      <c r="B19" s="132" t="s">
        <v>62</v>
      </c>
      <c r="C19" s="152"/>
      <c r="D19" s="126" t="s">
        <v>38</v>
      </c>
      <c r="E19" s="127">
        <v>1</v>
      </c>
      <c r="F19" s="101" t="s">
        <v>59</v>
      </c>
      <c r="G19" s="128">
        <v>2</v>
      </c>
      <c r="H19" s="129"/>
      <c r="I19" s="130"/>
      <c r="J19" s="130"/>
      <c r="K19" s="131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</row>
    <row r="20" spans="1:29" s="90" customFormat="1" ht="33.75" customHeight="1" x14ac:dyDescent="0.25">
      <c r="A20" s="134" t="s">
        <v>64</v>
      </c>
      <c r="B20" s="95" t="s">
        <v>66</v>
      </c>
      <c r="C20" s="153"/>
      <c r="D20" s="126" t="s">
        <v>38</v>
      </c>
      <c r="E20" s="96">
        <v>1</v>
      </c>
      <c r="F20" s="101" t="s">
        <v>59</v>
      </c>
      <c r="G20" s="122">
        <v>1.5</v>
      </c>
      <c r="H20" s="121"/>
      <c r="I20" s="97"/>
      <c r="J20" s="97"/>
      <c r="K20" s="98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</row>
    <row r="21" spans="1:29" ht="25.5" customHeight="1" x14ac:dyDescent="0.25">
      <c r="A21" s="160" t="s">
        <v>52</v>
      </c>
      <c r="B21" s="160"/>
      <c r="C21" s="160"/>
      <c r="D21" s="92"/>
      <c r="E21" s="92"/>
      <c r="F21" s="92"/>
      <c r="G21" s="123">
        <f>SUM(G18:G18)</f>
        <v>3.5</v>
      </c>
      <c r="H21" s="123">
        <f>SUM(H18:H18)</f>
        <v>3.5</v>
      </c>
      <c r="I21" s="123"/>
      <c r="J21" s="123">
        <f>SUM(J18:J18)</f>
        <v>429.13499999999999</v>
      </c>
      <c r="K21" s="93"/>
      <c r="M21" s="86"/>
      <c r="N21" s="45" t="s">
        <v>39</v>
      </c>
    </row>
    <row r="22" spans="1:29" ht="20.25" customHeight="1" x14ac:dyDescent="0.25">
      <c r="A22" s="57"/>
      <c r="B22" s="68"/>
      <c r="C22" s="68"/>
      <c r="D22" s="102"/>
      <c r="E22" s="102"/>
      <c r="F22" s="66"/>
      <c r="G22" s="66"/>
      <c r="H22" s="99"/>
      <c r="I22" s="71"/>
      <c r="J22" s="99"/>
      <c r="K22" s="71"/>
    </row>
    <row r="23" spans="1:29" x14ac:dyDescent="0.25">
      <c r="A23" s="57"/>
      <c r="B23" s="57"/>
      <c r="C23" s="57"/>
      <c r="D23" s="58"/>
      <c r="E23" s="58"/>
      <c r="H23" s="59"/>
    </row>
    <row r="24" spans="1:29" ht="15.75" customHeight="1" x14ac:dyDescent="0.25">
      <c r="A24" s="46"/>
      <c r="B24" s="60" t="s">
        <v>36</v>
      </c>
      <c r="C24" s="60"/>
      <c r="D24" s="150"/>
      <c r="E24" s="150"/>
      <c r="F24" s="61"/>
      <c r="G24" s="149" t="s">
        <v>33</v>
      </c>
      <c r="H24" s="149"/>
      <c r="I24" s="149"/>
      <c r="J24" s="62" t="s">
        <v>39</v>
      </c>
      <c r="K24" s="63"/>
    </row>
    <row r="25" spans="1:29" ht="15" customHeight="1" x14ac:dyDescent="0.25">
      <c r="B25" s="58"/>
      <c r="C25" s="58"/>
      <c r="D25" s="58"/>
      <c r="E25" s="58"/>
      <c r="G25" s="58"/>
      <c r="H25" s="58"/>
      <c r="I25" s="58"/>
      <c r="J25" s="60"/>
      <c r="K25" s="58"/>
    </row>
    <row r="26" spans="1:29" ht="15.75" customHeight="1" x14ac:dyDescent="0.25">
      <c r="B26" s="45" t="s">
        <v>34</v>
      </c>
      <c r="D26" s="150"/>
      <c r="E26" s="150"/>
      <c r="F26" s="61"/>
      <c r="G26" s="149" t="s">
        <v>45</v>
      </c>
      <c r="H26" s="149"/>
      <c r="I26" s="149"/>
      <c r="J26" s="64"/>
      <c r="K26" s="64"/>
    </row>
    <row r="27" spans="1:29" x14ac:dyDescent="0.25">
      <c r="H27" s="45"/>
      <c r="I27" s="45"/>
      <c r="J27" s="45"/>
      <c r="K27" s="45"/>
    </row>
    <row r="28" spans="1:29" x14ac:dyDescent="0.25">
      <c r="D28" s="65"/>
      <c r="H28" s="45"/>
      <c r="I28" s="45"/>
      <c r="J28" s="45"/>
      <c r="K28" s="45"/>
    </row>
    <row r="29" spans="1:29" ht="15.75" customHeight="1" x14ac:dyDescent="0.25">
      <c r="D29" s="148"/>
      <c r="E29" s="148"/>
      <c r="F29" s="66"/>
      <c r="G29" s="149"/>
      <c r="H29" s="149"/>
      <c r="I29" s="149"/>
      <c r="J29" s="45"/>
      <c r="K29" s="45"/>
    </row>
    <row r="30" spans="1:29" x14ac:dyDescent="0.25">
      <c r="C30" s="65"/>
      <c r="D30" s="66"/>
      <c r="E30" s="66"/>
      <c r="F30" s="66"/>
      <c r="J30" s="45"/>
      <c r="K30" s="45"/>
    </row>
    <row r="32" spans="1:29" x14ac:dyDescent="0.25">
      <c r="D32" s="67"/>
    </row>
    <row r="34" spans="3:3" x14ac:dyDescent="0.25">
      <c r="C34" s="67"/>
    </row>
  </sheetData>
  <mergeCells count="27">
    <mergeCell ref="C18:C20"/>
    <mergeCell ref="B17:K17"/>
    <mergeCell ref="I14:J14"/>
    <mergeCell ref="K14:K15"/>
    <mergeCell ref="A21:C21"/>
    <mergeCell ref="G14:H14"/>
    <mergeCell ref="A14:A15"/>
    <mergeCell ref="B14:B15"/>
    <mergeCell ref="C14:C15"/>
    <mergeCell ref="D14:D15"/>
    <mergeCell ref="E14:E15"/>
    <mergeCell ref="D29:E29"/>
    <mergeCell ref="G24:I24"/>
    <mergeCell ref="G26:I26"/>
    <mergeCell ref="G29:I29"/>
    <mergeCell ref="D24:E24"/>
    <mergeCell ref="D26:E26"/>
    <mergeCell ref="B10:K11"/>
    <mergeCell ref="A9:K9"/>
    <mergeCell ref="F13:H13"/>
    <mergeCell ref="J2:L2"/>
    <mergeCell ref="P2:S2"/>
    <mergeCell ref="J3:L3"/>
    <mergeCell ref="P3:S3"/>
    <mergeCell ref="I6:K6"/>
    <mergeCell ref="J13:K13"/>
    <mergeCell ref="I4:K4"/>
  </mergeCells>
  <phoneticPr fontId="18" type="noConversion"/>
  <pageMargins left="0.39370078740157483" right="0.19685039370078741" top="0.39370078740157483" bottom="0.59055118110236227" header="0.51181102362204722" footer="0.51181102362204722"/>
  <pageSetup paperSize="9" scale="65" fitToHeight="2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10" zoomScale="106" zoomScaleNormal="100" workbookViewId="0">
      <selection activeCell="E14" sqref="E14"/>
    </sheetView>
  </sheetViews>
  <sheetFormatPr defaultRowHeight="12.75" x14ac:dyDescent="0.2"/>
  <cols>
    <col min="1" max="1" width="5.140625" style="3" customWidth="1"/>
    <col min="2" max="2" width="7.85546875" style="3" customWidth="1"/>
    <col min="3" max="3" width="9.140625" style="3"/>
    <col min="4" max="4" width="39.140625" style="3" customWidth="1"/>
    <col min="5" max="5" width="19" style="3" bestFit="1" customWidth="1"/>
    <col min="6" max="6" width="25.140625" style="3" customWidth="1"/>
    <col min="7" max="7" width="13.28515625" style="3" customWidth="1"/>
    <col min="8" max="8" width="12.140625" style="3" bestFit="1" customWidth="1"/>
    <col min="9" max="9" width="11.5703125" style="3" bestFit="1" customWidth="1"/>
    <col min="10" max="10" width="8.140625" style="3" bestFit="1" customWidth="1"/>
    <col min="11" max="16384" width="9.140625" style="3"/>
  </cols>
  <sheetData>
    <row r="1" spans="1:13" s="72" customFormat="1" ht="12" x14ac:dyDescent="0.2">
      <c r="B1" s="73"/>
      <c r="C1" s="73"/>
      <c r="E1" s="73"/>
      <c r="F1" s="94" t="s">
        <v>53</v>
      </c>
    </row>
    <row r="2" spans="1:13" s="38" customFormat="1" x14ac:dyDescent="0.2"/>
    <row r="3" spans="1:13" s="38" customFormat="1" ht="16.5" customHeight="1" x14ac:dyDescent="0.2">
      <c r="A3" s="167"/>
      <c r="B3" s="167"/>
      <c r="C3" s="167"/>
      <c r="D3" s="14"/>
      <c r="E3" s="14"/>
      <c r="F3" s="88" t="s">
        <v>12</v>
      </c>
      <c r="G3" s="74"/>
      <c r="H3" s="74"/>
    </row>
    <row r="4" spans="1:13" s="38" customFormat="1" x14ac:dyDescent="0.2">
      <c r="A4" s="48"/>
      <c r="B4" s="48"/>
      <c r="C4" s="48"/>
      <c r="D4" s="116"/>
      <c r="E4" s="14"/>
      <c r="F4" s="74" t="s">
        <v>68</v>
      </c>
      <c r="L4" s="75"/>
      <c r="M4" s="75"/>
    </row>
    <row r="5" spans="1:13" s="38" customFormat="1" x14ac:dyDescent="0.2">
      <c r="A5" s="48"/>
      <c r="B5" s="48"/>
      <c r="C5" s="48"/>
      <c r="D5" s="116"/>
      <c r="E5" s="176" t="s">
        <v>67</v>
      </c>
      <c r="F5" s="176"/>
      <c r="L5" s="75"/>
      <c r="M5" s="75"/>
    </row>
    <row r="6" spans="1:13" s="38" customFormat="1" x14ac:dyDescent="0.2">
      <c r="A6" s="48"/>
      <c r="B6" s="48"/>
      <c r="C6" s="48"/>
      <c r="D6" s="116"/>
      <c r="E6" s="14"/>
      <c r="F6" s="137" t="s">
        <v>41</v>
      </c>
      <c r="L6" s="75"/>
      <c r="M6" s="75"/>
    </row>
    <row r="7" spans="1:13" s="38" customFormat="1" ht="15" x14ac:dyDescent="0.25">
      <c r="A7" s="48"/>
      <c r="B7" s="48"/>
      <c r="C7" s="48"/>
      <c r="D7" s="116"/>
      <c r="E7" s="14"/>
      <c r="F7" s="76" t="s">
        <v>57</v>
      </c>
      <c r="L7" s="75"/>
      <c r="M7" s="75"/>
    </row>
    <row r="8" spans="1:13" s="78" customFormat="1" ht="15" x14ac:dyDescent="0.25">
      <c r="A8" s="48"/>
      <c r="B8" s="48"/>
      <c r="C8" s="48"/>
      <c r="D8" s="117"/>
      <c r="E8" s="77"/>
      <c r="F8" s="78" t="s">
        <v>71</v>
      </c>
      <c r="L8" s="76"/>
      <c r="M8" s="76"/>
    </row>
    <row r="9" spans="1:13" s="38" customFormat="1" x14ac:dyDescent="0.2">
      <c r="A9" s="75"/>
      <c r="B9" s="75"/>
      <c r="C9" s="75"/>
      <c r="D9" s="14"/>
      <c r="E9" s="14"/>
      <c r="F9" s="74"/>
      <c r="L9" s="75"/>
      <c r="M9" s="75"/>
    </row>
    <row r="10" spans="1:13" s="38" customFormat="1" x14ac:dyDescent="0.2">
      <c r="A10" s="75"/>
      <c r="B10" s="75"/>
      <c r="C10" s="75"/>
      <c r="D10" s="14"/>
      <c r="E10" s="14"/>
      <c r="F10" s="74"/>
      <c r="L10" s="75"/>
      <c r="M10" s="75"/>
    </row>
    <row r="11" spans="1:13" s="9" customFormat="1" ht="15.75" x14ac:dyDescent="0.25">
      <c r="A11" s="79"/>
      <c r="B11" s="168" t="s">
        <v>42</v>
      </c>
      <c r="C11" s="168"/>
      <c r="D11" s="168"/>
      <c r="E11" s="168"/>
      <c r="F11" s="168"/>
      <c r="G11" s="24"/>
    </row>
    <row r="12" spans="1:13" s="9" customFormat="1" ht="15.75" x14ac:dyDescent="0.25">
      <c r="A12" s="80"/>
      <c r="B12" s="81"/>
      <c r="C12" s="172" t="s">
        <v>72</v>
      </c>
      <c r="D12" s="172"/>
      <c r="E12" s="172"/>
      <c r="F12" s="172"/>
      <c r="G12" s="24"/>
    </row>
    <row r="13" spans="1:13" s="79" customFormat="1" ht="15.75" x14ac:dyDescent="0.25">
      <c r="A13" s="80"/>
      <c r="B13" s="83"/>
      <c r="C13" s="172"/>
      <c r="D13" s="172"/>
      <c r="E13" s="172"/>
      <c r="F13" s="172"/>
      <c r="G13" s="84"/>
    </row>
    <row r="14" spans="1:13" s="79" customFormat="1" ht="15.75" x14ac:dyDescent="0.25">
      <c r="A14" s="80"/>
      <c r="B14" s="83"/>
      <c r="C14" s="85"/>
      <c r="D14" s="85"/>
      <c r="E14" s="85"/>
      <c r="F14" s="85"/>
      <c r="G14" s="84"/>
    </row>
    <row r="15" spans="1:13" s="38" customFormat="1" ht="12.75" customHeight="1" x14ac:dyDescent="0.25">
      <c r="A15" s="82"/>
      <c r="B15" s="14"/>
      <c r="C15" s="15"/>
      <c r="D15" s="15"/>
      <c r="E15" s="15"/>
      <c r="F15" s="15"/>
      <c r="G15" s="16"/>
    </row>
    <row r="16" spans="1:13" s="1" customFormat="1" ht="31.5" x14ac:dyDescent="0.25">
      <c r="A16" s="2" t="s">
        <v>10</v>
      </c>
      <c r="B16" s="169" t="s">
        <v>13</v>
      </c>
      <c r="C16" s="170"/>
      <c r="D16" s="171"/>
      <c r="E16" s="17" t="s">
        <v>14</v>
      </c>
      <c r="F16" s="2" t="s">
        <v>15</v>
      </c>
      <c r="G16" s="13"/>
    </row>
    <row r="17" spans="1:10" s="1" customFormat="1" ht="15.75" customHeight="1" x14ac:dyDescent="0.25">
      <c r="A17" s="18" t="s">
        <v>16</v>
      </c>
      <c r="B17" s="180" t="s">
        <v>17</v>
      </c>
      <c r="C17" s="181"/>
      <c r="D17" s="182"/>
      <c r="E17" s="18"/>
      <c r="F17" s="100"/>
      <c r="G17" s="13"/>
    </row>
    <row r="18" spans="1:10" s="1" customFormat="1" ht="15.75" customHeight="1" x14ac:dyDescent="0.25">
      <c r="A18" s="18" t="s">
        <v>19</v>
      </c>
      <c r="B18" s="181" t="s">
        <v>18</v>
      </c>
      <c r="C18" s="181"/>
      <c r="D18" s="181"/>
      <c r="E18" s="19"/>
      <c r="F18" s="20">
        <f>F20+F21+F22++F23+F24</f>
        <v>1357.135</v>
      </c>
      <c r="G18" s="13"/>
    </row>
    <row r="19" spans="1:10" s="9" customFormat="1" ht="15.75" customHeight="1" x14ac:dyDescent="0.25">
      <c r="A19" s="21"/>
      <c r="B19" s="183" t="s">
        <v>27</v>
      </c>
      <c r="C19" s="183"/>
      <c r="D19" s="183"/>
      <c r="E19" s="22"/>
      <c r="F19" s="23"/>
      <c r="G19" s="24"/>
      <c r="H19" s="25"/>
    </row>
    <row r="20" spans="1:10" s="9" customFormat="1" ht="15.75" customHeight="1" x14ac:dyDescent="0.25">
      <c r="A20" s="26" t="s">
        <v>20</v>
      </c>
      <c r="B20" s="177" t="s">
        <v>21</v>
      </c>
      <c r="C20" s="178"/>
      <c r="D20" s="179"/>
      <c r="E20" s="22"/>
      <c r="F20" s="27">
        <f>Расшифровка!J21</f>
        <v>429.13499999999999</v>
      </c>
      <c r="G20" s="24"/>
      <c r="H20" s="25"/>
    </row>
    <row r="21" spans="1:10" s="9" customFormat="1" ht="15.75" hidden="1" customHeight="1" x14ac:dyDescent="0.25">
      <c r="A21" s="26" t="s">
        <v>22</v>
      </c>
      <c r="B21" s="173" t="s">
        <v>43</v>
      </c>
      <c r="C21" s="174"/>
      <c r="D21" s="175"/>
      <c r="E21" s="28">
        <v>0.08</v>
      </c>
      <c r="F21" s="29">
        <v>0</v>
      </c>
      <c r="G21" s="24"/>
      <c r="H21" s="24"/>
    </row>
    <row r="22" spans="1:10" s="9" customFormat="1" ht="15.75" customHeight="1" x14ac:dyDescent="0.25">
      <c r="A22" s="26" t="s">
        <v>22</v>
      </c>
      <c r="B22" s="177" t="s">
        <v>29</v>
      </c>
      <c r="C22" s="178"/>
      <c r="D22" s="179"/>
      <c r="E22" s="30">
        <v>0.47</v>
      </c>
      <c r="F22" s="29">
        <f>ROUND((F20+F21)*E22,0)</f>
        <v>202</v>
      </c>
      <c r="G22" s="24"/>
    </row>
    <row r="23" spans="1:10" s="9" customFormat="1" ht="15.75" customHeight="1" x14ac:dyDescent="0.25">
      <c r="A23" s="26" t="s">
        <v>23</v>
      </c>
      <c r="B23" s="177" t="s">
        <v>30</v>
      </c>
      <c r="C23" s="178"/>
      <c r="D23" s="179"/>
      <c r="E23" s="30">
        <v>0.05</v>
      </c>
      <c r="F23" s="29">
        <f>ROUND((F20+F21+F22)*E23,0)</f>
        <v>32</v>
      </c>
      <c r="G23" s="24"/>
    </row>
    <row r="24" spans="1:10" s="9" customFormat="1" ht="15.75" customHeight="1" x14ac:dyDescent="0.25">
      <c r="A24" s="26" t="s">
        <v>24</v>
      </c>
      <c r="B24" s="177" t="s">
        <v>65</v>
      </c>
      <c r="C24" s="178"/>
      <c r="D24" s="179"/>
      <c r="E24" s="30">
        <v>1.1000000000000001</v>
      </c>
      <c r="F24" s="29">
        <f>ROUND(SUM(F20:F22)*E24,0)</f>
        <v>694</v>
      </c>
      <c r="G24" s="24"/>
    </row>
    <row r="25" spans="1:10" s="1" customFormat="1" ht="15.75" customHeight="1" x14ac:dyDescent="0.25">
      <c r="A25" s="31" t="s">
        <v>25</v>
      </c>
      <c r="B25" s="186" t="s">
        <v>48</v>
      </c>
      <c r="C25" s="187"/>
      <c r="D25" s="188"/>
      <c r="E25" s="28">
        <v>1.5</v>
      </c>
      <c r="F25" s="32">
        <f>ROUND(F18*E25,0)</f>
        <v>2036</v>
      </c>
      <c r="G25" s="13"/>
      <c r="H25" s="13"/>
    </row>
    <row r="26" spans="1:10" s="1" customFormat="1" ht="15.75" customHeight="1" x14ac:dyDescent="0.25">
      <c r="A26" s="31"/>
      <c r="B26" s="189" t="s">
        <v>26</v>
      </c>
      <c r="C26" s="190"/>
      <c r="D26" s="191"/>
      <c r="E26" s="33"/>
      <c r="F26" s="32">
        <f>SUM(F20:F25)</f>
        <v>3393.1350000000002</v>
      </c>
      <c r="G26" s="42"/>
      <c r="H26" s="43"/>
      <c r="I26" s="43"/>
    </row>
    <row r="27" spans="1:10" s="1" customFormat="1" ht="15.75" customHeight="1" x14ac:dyDescent="0.25">
      <c r="A27" s="35"/>
      <c r="B27" s="192" t="s">
        <v>31</v>
      </c>
      <c r="C27" s="193"/>
      <c r="D27" s="194"/>
      <c r="E27" s="33">
        <v>0.08</v>
      </c>
      <c r="F27" s="32">
        <f>ROUND(F26*E27,0)</f>
        <v>271</v>
      </c>
      <c r="G27" s="34"/>
    </row>
    <row r="28" spans="1:10" s="1" customFormat="1" ht="29.25" customHeight="1" x14ac:dyDescent="0.3">
      <c r="A28" s="31"/>
      <c r="B28" s="195" t="s">
        <v>54</v>
      </c>
      <c r="C28" s="196"/>
      <c r="D28" s="197"/>
      <c r="E28" s="10"/>
      <c r="F28" s="36">
        <f>ROUND(SUM(F26:F27),0)</f>
        <v>3664</v>
      </c>
      <c r="G28" s="37"/>
      <c r="H28" s="44"/>
      <c r="I28" s="37"/>
      <c r="J28" s="44"/>
    </row>
    <row r="29" spans="1:10" x14ac:dyDescent="0.2">
      <c r="E29" s="38"/>
      <c r="F29" s="38"/>
      <c r="G29" s="4"/>
    </row>
    <row r="30" spans="1:10" x14ac:dyDescent="0.2">
      <c r="E30" s="38"/>
      <c r="F30" s="38"/>
      <c r="G30" s="4"/>
    </row>
    <row r="31" spans="1:10" ht="15.75" x14ac:dyDescent="0.25">
      <c r="A31" s="5"/>
      <c r="C31" s="39"/>
      <c r="D31" s="39"/>
      <c r="E31" s="39"/>
      <c r="F31" s="6"/>
      <c r="G31" s="34"/>
      <c r="H31" s="6"/>
      <c r="I31" s="6"/>
    </row>
    <row r="32" spans="1:10" ht="15.75" x14ac:dyDescent="0.25">
      <c r="A32" s="198" t="s">
        <v>46</v>
      </c>
      <c r="B32" s="198"/>
      <c r="C32" s="198"/>
      <c r="D32" s="198"/>
      <c r="E32" s="11"/>
      <c r="F32" s="6" t="s">
        <v>55</v>
      </c>
      <c r="G32" s="34"/>
      <c r="H32" s="6"/>
      <c r="I32" s="6"/>
    </row>
    <row r="33" spans="1:13" ht="15.75" x14ac:dyDescent="0.25">
      <c r="A33" s="5"/>
      <c r="C33" s="39"/>
      <c r="D33" s="39"/>
      <c r="E33" s="39"/>
      <c r="F33" s="6"/>
      <c r="G33" s="34"/>
      <c r="H33" s="6"/>
      <c r="I33" s="6"/>
    </row>
    <row r="34" spans="1:13" s="8" customFormat="1" ht="15.75" x14ac:dyDescent="0.25">
      <c r="A34" s="185" t="s">
        <v>28</v>
      </c>
      <c r="B34" s="185"/>
      <c r="C34" s="185"/>
      <c r="D34" s="185"/>
      <c r="F34" s="7"/>
      <c r="G34" s="34"/>
      <c r="H34" s="7"/>
      <c r="I34" s="7"/>
    </row>
    <row r="35" spans="1:13" s="8" customFormat="1" ht="15" x14ac:dyDescent="0.25">
      <c r="B35" s="184" t="s">
        <v>32</v>
      </c>
      <c r="C35" s="184"/>
      <c r="D35" s="184"/>
      <c r="E35" s="40"/>
      <c r="F35" s="7" t="s">
        <v>35</v>
      </c>
    </row>
    <row r="36" spans="1:13" s="8" customFormat="1" ht="15" x14ac:dyDescent="0.25">
      <c r="E36" s="41"/>
      <c r="F36" s="7"/>
    </row>
    <row r="37" spans="1:13" s="8" customFormat="1" ht="15" x14ac:dyDescent="0.25">
      <c r="B37" s="185" t="s">
        <v>47</v>
      </c>
      <c r="C37" s="185"/>
      <c r="D37" s="185"/>
      <c r="E37" s="12"/>
      <c r="F37" s="7" t="s">
        <v>45</v>
      </c>
    </row>
    <row r="38" spans="1:13" ht="15" x14ac:dyDescent="0.25">
      <c r="A38" s="8"/>
      <c r="B38" s="8"/>
      <c r="C38" s="8"/>
      <c r="D38" s="8"/>
      <c r="E38" s="41"/>
      <c r="F38" s="7"/>
      <c r="G38" s="8"/>
      <c r="H38" s="8"/>
      <c r="I38" s="8"/>
      <c r="J38" s="8"/>
      <c r="K38" s="8"/>
      <c r="L38" s="8"/>
      <c r="M38" s="8"/>
    </row>
  </sheetData>
  <mergeCells count="21">
    <mergeCell ref="B35:D35"/>
    <mergeCell ref="B37:D37"/>
    <mergeCell ref="B25:D25"/>
    <mergeCell ref="B26:D26"/>
    <mergeCell ref="B27:D27"/>
    <mergeCell ref="B28:D28"/>
    <mergeCell ref="A32:D32"/>
    <mergeCell ref="A34:D34"/>
    <mergeCell ref="B22:D22"/>
    <mergeCell ref="B23:D23"/>
    <mergeCell ref="B24:D24"/>
    <mergeCell ref="B17:D17"/>
    <mergeCell ref="B18:D18"/>
    <mergeCell ref="B19:D19"/>
    <mergeCell ref="B20:D20"/>
    <mergeCell ref="A3:C3"/>
    <mergeCell ref="B11:F11"/>
    <mergeCell ref="B16:D16"/>
    <mergeCell ref="C12:F13"/>
    <mergeCell ref="B21:D21"/>
    <mergeCell ref="E5:F5"/>
  </mergeCells>
  <phoneticPr fontId="0" type="noConversion"/>
  <pageMargins left="0.75" right="0.75" top="1" bottom="1" header="0.5" footer="0.5"/>
  <pageSetup paperSize="9" scale="82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Расшифровка</vt:lpstr>
      <vt:lpstr>Калькуляция</vt:lpstr>
      <vt:lpstr>Расшифровка!Заголовки_для_печати</vt:lpstr>
      <vt:lpstr>Калькуляция!Область_печати</vt:lpstr>
      <vt:lpstr>Расшифровка!Область_печати</vt:lpstr>
    </vt:vector>
  </TitlesOfParts>
  <Company>УИГЭС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ele-5</dc:creator>
  <cp:lastModifiedBy>Saraeva Olga</cp:lastModifiedBy>
  <cp:lastPrinted>2019-02-26T00:59:43Z</cp:lastPrinted>
  <dcterms:created xsi:type="dcterms:W3CDTF">2005-03-15T00:29:02Z</dcterms:created>
  <dcterms:modified xsi:type="dcterms:W3CDTF">2024-02-02T02:19:11Z</dcterms:modified>
</cp:coreProperties>
</file>