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РНЦ!$A$1:$V$82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calcMode="manual" fullPrecision="0"/>
</workbook>
</file>

<file path=xl/calcChain.xml><?xml version="1.0" encoding="utf-8"?>
<calcChain xmlns="http://schemas.openxmlformats.org/spreadsheetml/2006/main">
  <c r="Q65" i="60" l="1"/>
  <c r="P65" i="60"/>
  <c r="O65" i="60"/>
  <c r="N65" i="60"/>
  <c r="M65" i="60"/>
  <c r="L65" i="60"/>
  <c r="K65" i="60"/>
  <c r="J65" i="60"/>
  <c r="I65" i="60"/>
  <c r="H65" i="60"/>
  <c r="H68" i="60" s="1"/>
  <c r="H69" i="60" s="1"/>
  <c r="H64" i="60"/>
  <c r="H59" i="60"/>
  <c r="H51" i="60"/>
  <c r="H49" i="60"/>
  <c r="H48" i="60"/>
  <c r="H47" i="60"/>
  <c r="H45" i="60"/>
  <c r="H44" i="60"/>
  <c r="H43" i="60"/>
  <c r="H42" i="60"/>
  <c r="H41" i="60"/>
  <c r="H40" i="60"/>
  <c r="H38" i="60"/>
  <c r="H39" i="60"/>
  <c r="H37" i="60"/>
  <c r="H36" i="60"/>
  <c r="H35" i="60"/>
  <c r="H34" i="60"/>
  <c r="H33" i="60"/>
  <c r="H32" i="60"/>
  <c r="H31" i="60"/>
  <c r="H30" i="60"/>
  <c r="H29" i="60"/>
  <c r="H28" i="60"/>
  <c r="H27" i="60"/>
  <c r="H21" i="60"/>
  <c r="H46" i="60"/>
  <c r="H50" i="60"/>
  <c r="H52" i="60"/>
  <c r="H53" i="60"/>
  <c r="H54" i="60"/>
  <c r="H55" i="60"/>
  <c r="H22" i="60"/>
  <c r="H26" i="60"/>
  <c r="H25" i="60"/>
  <c r="H24" i="60"/>
  <c r="H23" i="60"/>
  <c r="H20" i="60"/>
  <c r="H56" i="60" s="1"/>
  <c r="I56" i="60"/>
  <c r="J56" i="60"/>
  <c r="K56" i="60"/>
  <c r="L56" i="60"/>
  <c r="M56" i="60"/>
  <c r="N56" i="60"/>
  <c r="O56" i="60"/>
  <c r="P56" i="60"/>
  <c r="Q56" i="60"/>
  <c r="E56" i="60" l="1"/>
  <c r="F56" i="60"/>
  <c r="V64" i="60" l="1"/>
  <c r="T64" i="60"/>
  <c r="U64" i="60"/>
  <c r="U56" i="60"/>
  <c r="U65" i="60" l="1"/>
  <c r="G64" i="60" l="1"/>
  <c r="F64" i="60"/>
  <c r="E64" i="60"/>
  <c r="D64" i="60"/>
  <c r="V56" i="60" l="1"/>
  <c r="V65" i="60" s="1"/>
  <c r="T56" i="60"/>
  <c r="T65" i="60" s="1"/>
  <c r="D56" i="60" l="1"/>
  <c r="D65" i="60" s="1"/>
  <c r="H67" i="60" l="1"/>
  <c r="F65" i="60"/>
  <c r="H73" i="60" s="1"/>
  <c r="G56" i="60"/>
  <c r="G65" i="60" s="1"/>
  <c r="E65" i="60" l="1"/>
  <c r="H72" i="60" s="1"/>
  <c r="H74" i="60" s="1"/>
  <c r="S56" i="60"/>
  <c r="R56" i="60"/>
  <c r="D74" i="60"/>
  <c r="S64" i="60" l="1"/>
  <c r="S65" i="60" s="1"/>
  <c r="R64" i="60"/>
  <c r="R65" i="60" s="1"/>
  <c r="H71" i="60"/>
</calcChain>
</file>

<file path=xl/sharedStrings.xml><?xml version="1.0" encoding="utf-8"?>
<sst xmlns="http://schemas.openxmlformats.org/spreadsheetml/2006/main" count="148" uniqueCount="140">
  <si>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</si>
  <si>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</si>
  <si>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</si>
  <si>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</si>
  <si>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</si>
  <si>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</si>
  <si>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</si>
  <si>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</si>
  <si>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</si>
  <si>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</si>
  <si>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</si>
  <si>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</si>
  <si>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</si>
  <si>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</si>
  <si>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</si>
  <si>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</si>
  <si>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</si>
  <si>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</si>
  <si>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</si>
  <si>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</si>
  <si>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</si>
  <si>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</si>
  <si>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</si>
  <si>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</si>
  <si>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</si>
  <si>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</si>
  <si>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</si>
  <si>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</si>
  <si>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</si>
  <si>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</si>
  <si>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</si>
  <si>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</si>
  <si>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</si>
  <si>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</si>
  <si>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</si>
  <si>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</si>
  <si>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</si>
  <si>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</si>
  <si>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________________________</t>
  </si>
  <si>
    <t xml:space="preserve"> Итого без учета НДС</t>
  </si>
  <si>
    <t>в т.ч.:</t>
  </si>
  <si>
    <t>"______ " __________________20___г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</si>
  <si>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</si>
  <si>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</si>
  <si>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</si>
  <si>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</si>
  <si>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</si>
  <si>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 xml:space="preserve">Расчет начальной стоимости </t>
  </si>
  <si>
    <t>ОЗП</t>
  </si>
  <si>
    <t>в т.ч. ЗПМ</t>
  </si>
  <si>
    <t>в том числе:</t>
  </si>
  <si>
    <t>Непр.  работы и затраты (1,5%)</t>
  </si>
  <si>
    <t>Перевозка рабочих</t>
  </si>
  <si>
    <t>Начальник ОКС</t>
  </si>
  <si>
    <t>С.А. Холявкин</t>
  </si>
  <si>
    <t>Инженер по ПСР 2 кат. ОКС</t>
  </si>
  <si>
    <t>Инженер 1 кат. ОКС</t>
  </si>
  <si>
    <t>Д.А. Волчков</t>
  </si>
  <si>
    <t>О.Г. Фоменко</t>
  </si>
  <si>
    <t xml:space="preserve">по объекту (работ/услуг): Строительство ПС 35 кВ  Поздняково с установкой трансформаторов 2х10 МВА (прирост мощности 20 МВА) с ВЛ 35 кВ от ПС 110 кВ Хомутово протяженностью 0,05 км, ВЛ 10 кВ протяженностью 2,7 км.
</t>
  </si>
  <si>
    <t>2 кв. 2022г.</t>
  </si>
  <si>
    <t>Индекс-дефлятор на материалы и ЭММ на 4 кв 2022г</t>
  </si>
  <si>
    <t>Составлен в ценах по состоянию на 2 кв. 2022г.</t>
  </si>
  <si>
    <t>Основание: 017/03-ВЭС-2018, утверждено главным инженером Барсуковым А.В.</t>
  </si>
  <si>
    <t>01-01-01 Инженерная подготовка территории</t>
  </si>
  <si>
    <t>01-02-01 Рекультивация</t>
  </si>
  <si>
    <t>01-03-01 Рекультивация</t>
  </si>
  <si>
    <t>01-04-01 Рекультивация</t>
  </si>
  <si>
    <t>02-01-01 Архитектурно-строительные решения. ОРУ</t>
  </si>
  <si>
    <t>02-01-02 АС ЗРУ 35кВ</t>
  </si>
  <si>
    <t xml:space="preserve">02-01-03 Архитектурно-строительные решения. Здание ЗРУ 10 кВ </t>
  </si>
  <si>
    <t xml:space="preserve">02-01-04 Монтажные работы </t>
  </si>
  <si>
    <t>02-01-05 Заземление</t>
  </si>
  <si>
    <t>02-01-06 Релейная защита и автоматика</t>
  </si>
  <si>
    <t>02-01-07 Такелаж двух силовых трансформаторов</t>
  </si>
  <si>
    <t>02-01-08 Доставка оборудования на строительную площадку</t>
  </si>
  <si>
    <t>02-02-01 ВЛ 35кВ</t>
  </si>
  <si>
    <t>02-03-01 ВЛ 10кВ Поздняково-РМЗ</t>
  </si>
  <si>
    <t>02-04-01 ВЛ 10кВ Поздняково-Турская</t>
  </si>
  <si>
    <t>02-05-01 Технические средства организации охраны подстанции</t>
  </si>
  <si>
    <t>02-06-01 АСУ ТП</t>
  </si>
  <si>
    <t>02-07-01 АИИС КУЭ</t>
  </si>
  <si>
    <t>02-08-01 Прокладка кабеля 35кВ</t>
  </si>
  <si>
    <t>02-09-01 Прокладка ВОЛС</t>
  </si>
  <si>
    <t>05-01-01 Подъездная автодорога, парковочная площадка</t>
  </si>
  <si>
    <t>05-02-01 Средства связи. ПС Хомутово</t>
  </si>
  <si>
    <t>05-03-01 Средства связи. ПС Поздняково</t>
  </si>
  <si>
    <t>05-04-01 Средства связи. ПС Урик</t>
  </si>
  <si>
    <t>05-05-01 Инженерная подготовка территории</t>
  </si>
  <si>
    <t>05-05-02 Вертикальная планировка</t>
  </si>
  <si>
    <t>05-05-03 Укрепление откосов</t>
  </si>
  <si>
    <t>05-05-04 Подъездная автодорога</t>
  </si>
  <si>
    <t>05-05-05 Организация дорожного движения</t>
  </si>
  <si>
    <t>06-01-01 Наружная канализация</t>
  </si>
  <si>
    <t>06-02-01 Наружное освещение</t>
  </si>
  <si>
    <t>07-01-01 Вертикальная планировка</t>
  </si>
  <si>
    <t>07-01-02 Внутриплощадочная автодорога и площадка для сбора ТКО</t>
  </si>
  <si>
    <t>07-01-03 Лоток водоотводной</t>
  </si>
  <si>
    <t>07-01-04 Архитектурно-строительные решения. Ограждение</t>
  </si>
  <si>
    <t>Временное ограждение площадки строительства</t>
  </si>
  <si>
    <t>ЛС 01-01-01</t>
  </si>
  <si>
    <t>ЛС 01-02-01</t>
  </si>
  <si>
    <t>ЛС 01-03-01</t>
  </si>
  <si>
    <t>ЛС 01-04-01</t>
  </si>
  <si>
    <t>ЛС 02-01-01</t>
  </si>
  <si>
    <t>ЛС 02-01-02</t>
  </si>
  <si>
    <t>ЛС 02-01-03</t>
  </si>
  <si>
    <t>ЛС 02-01-04</t>
  </si>
  <si>
    <t>ЛС 02-01-05</t>
  </si>
  <si>
    <t>ЛС 02-01-06</t>
  </si>
  <si>
    <t>ЛС 02-01-07</t>
  </si>
  <si>
    <t>ЛС 02-01-08</t>
  </si>
  <si>
    <t>ЛС 02-02-01</t>
  </si>
  <si>
    <t>ЛС 02-03-01</t>
  </si>
  <si>
    <t>ЛС 02-04-01</t>
  </si>
  <si>
    <t>ЛС 02-05-01</t>
  </si>
  <si>
    <t>ЛС 02-06-01</t>
  </si>
  <si>
    <t>ЛС 02-07-01</t>
  </si>
  <si>
    <t>ЛС 02-08-01</t>
  </si>
  <si>
    <t>ЛС 02-09-01</t>
  </si>
  <si>
    <t>ЛС 05-01-01</t>
  </si>
  <si>
    <t>ЛС 05-02-01</t>
  </si>
  <si>
    <t>ЛС 05-03-01</t>
  </si>
  <si>
    <t>ЛС 05-04-01</t>
  </si>
  <si>
    <t>ЛС 05-05-01</t>
  </si>
  <si>
    <t>ЛС 05-05-02</t>
  </si>
  <si>
    <t>ЛС 05-05-03</t>
  </si>
  <si>
    <t>ЛС 05-05-04</t>
  </si>
  <si>
    <t>ЛС 05-05-05</t>
  </si>
  <si>
    <t>ЛС 06-01-01</t>
  </si>
  <si>
    <t>ЛС 06-02-01</t>
  </si>
  <si>
    <t>ЛС 07-01-01</t>
  </si>
  <si>
    <t>ЛС 07-01-02</t>
  </si>
  <si>
    <t>ЛС 07-01-03</t>
  </si>
  <si>
    <t>ЛС 07-01-04</t>
  </si>
  <si>
    <t>Зимнее удорожание (8,27%)</t>
  </si>
  <si>
    <t>Пусконаладочные расходы</t>
  </si>
  <si>
    <t>Пусконаладочные (испытания) ПС-35кВ</t>
  </si>
  <si>
    <t>09-03</t>
  </si>
  <si>
    <t>Всего (гр.5+гр.6+гр.8+гр.9+гр.10+
гр.11)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</si>
</sst>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5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4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top" wrapText="1"/>
    </xf>
    <xf numFmtId="49" fontId="29" fillId="0" borderId="1" xfId="0" applyNumberFormat="1" applyFont="1" applyBorder="1" applyAlignment="1">
      <alignment horizontal="left" vertical="top" wrapText="1"/>
    </xf>
    <xf numFmtId="4" fontId="29" fillId="0" borderId="1" xfId="0" applyNumberFormat="1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3" fontId="3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X116"/>
  <sheetViews>
    <sheetView tabSelected="1" topLeftCell="A41" zoomScale="89" zoomScaleNormal="89" zoomScaleSheetLayoutView="80" zoomScalePageLayoutView="70" workbookViewId="0">
      <selection activeCell="AB76" sqref="AB76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4.285156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9" width="13.85546875" style="5" customWidth="1" outlineLevel="1"/>
    <col min="10" max="10" width="13.42578125" style="5" customWidth="1" outlineLevel="1"/>
    <col min="11" max="11" width="14" style="5" customWidth="1" outlineLevel="1"/>
    <col min="12" max="12" width="14.140625" style="5" customWidth="1"/>
    <col min="13" max="13" width="14.85546875" style="5" customWidth="1"/>
    <col min="14" max="14" width="16.7109375" style="5" customWidth="1" outlineLevel="1"/>
    <col min="15" max="15" width="13.7109375" style="5" customWidth="1" outlineLevel="1"/>
    <col min="16" max="16" width="14.42578125" style="5" customWidth="1" outlineLevel="1"/>
    <col min="17" max="17" width="15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23" width="9.140625" style="5"/>
    <col min="24" max="24" width="15.7109375" style="5" customWidth="1"/>
    <col min="25" max="16384" width="9.140625" style="5"/>
  </cols>
  <sheetData>
    <row r="1" spans="1:22" s="7" customFormat="1" ht="18.75" x14ac:dyDescent="0.25">
      <c r="A1" s="51"/>
      <c r="B1" s="52"/>
      <c r="C1" s="53"/>
      <c r="F1" s="54"/>
      <c r="O1" s="59" t="s">
        <v>31</v>
      </c>
      <c r="P1" s="60"/>
      <c r="Q1" s="60"/>
    </row>
    <row r="2" spans="1:22" s="7" customFormat="1" ht="50.25" customHeight="1" x14ac:dyDescent="0.25">
      <c r="A2" s="51"/>
      <c r="B2" s="52"/>
      <c r="C2" s="53"/>
      <c r="F2" s="54"/>
      <c r="O2" s="108"/>
      <c r="P2" s="108"/>
      <c r="Q2" s="108"/>
    </row>
    <row r="3" spans="1:22" s="7" customFormat="1" ht="18.75" x14ac:dyDescent="0.25">
      <c r="A3" s="51"/>
      <c r="B3" s="52"/>
      <c r="C3" s="53"/>
      <c r="F3" s="55"/>
      <c r="G3" s="55"/>
      <c r="O3" s="61" t="s">
        <v>38</v>
      </c>
      <c r="P3" s="61"/>
      <c r="Q3" s="61"/>
    </row>
    <row r="4" spans="1:22" s="7" customFormat="1" ht="21.75" customHeight="1" x14ac:dyDescent="0.25">
      <c r="A4" s="51"/>
      <c r="B4" s="52"/>
      <c r="C4" s="53"/>
      <c r="F4" s="55"/>
      <c r="G4" s="55"/>
      <c r="O4" s="62" t="s">
        <v>41</v>
      </c>
      <c r="P4" s="62"/>
      <c r="Q4" s="62"/>
    </row>
    <row r="5" spans="1:22" s="43" customFormat="1" ht="18.75" x14ac:dyDescent="0.25">
      <c r="A5" s="111" t="s">
        <v>47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</row>
    <row r="6" spans="1:22" s="43" customFormat="1" ht="51" customHeight="1" x14ac:dyDescent="0.25">
      <c r="A6" s="112" t="s">
        <v>59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</row>
    <row r="7" spans="1:22" ht="10.15" customHeight="1" x14ac:dyDescent="0.25">
      <c r="A7" s="8"/>
      <c r="B7" s="8"/>
      <c r="C7" s="8"/>
      <c r="D7" s="8"/>
      <c r="E7" s="8"/>
      <c r="F7" s="9"/>
      <c r="G7" s="20"/>
      <c r="H7" s="20"/>
      <c r="I7" s="8"/>
      <c r="J7" s="8"/>
      <c r="K7" s="20"/>
      <c r="L7" s="20"/>
      <c r="M7" s="20"/>
      <c r="N7" s="8"/>
      <c r="O7" s="8"/>
      <c r="P7" s="8"/>
      <c r="Q7" s="8"/>
    </row>
    <row r="8" spans="1:22" ht="15.75" customHeight="1" x14ac:dyDescent="0.25">
      <c r="A8" s="113" t="s">
        <v>63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</row>
    <row r="9" spans="1:22" s="15" customFormat="1" ht="15" customHeight="1" x14ac:dyDescent="0.25">
      <c r="A9" s="12" t="s">
        <v>4</v>
      </c>
      <c r="B9" s="13"/>
      <c r="C9" s="13"/>
      <c r="D9" s="13"/>
      <c r="F9" s="16"/>
      <c r="I9" s="14"/>
      <c r="J9" s="14"/>
      <c r="K9" s="14"/>
    </row>
    <row r="10" spans="1:22" s="15" customFormat="1" ht="15.75" customHeight="1" x14ac:dyDescent="0.25">
      <c r="A10" s="117" t="s">
        <v>22</v>
      </c>
      <c r="B10" s="117"/>
      <c r="C10" s="118" t="s">
        <v>60</v>
      </c>
      <c r="D10" s="118"/>
      <c r="E10" s="69"/>
      <c r="F10" s="70"/>
      <c r="G10" s="69"/>
      <c r="H10" s="69"/>
      <c r="I10" s="17"/>
      <c r="J10" s="17"/>
      <c r="K10" s="17"/>
      <c r="O10" s="79"/>
      <c r="P10" s="78"/>
      <c r="Q10" s="80"/>
    </row>
    <row r="11" spans="1:22" s="15" customFormat="1" ht="15.75" customHeight="1" x14ac:dyDescent="0.25">
      <c r="A11" s="117" t="s">
        <v>17</v>
      </c>
      <c r="B11" s="117"/>
      <c r="C11" s="118"/>
      <c r="D11" s="118"/>
      <c r="E11" s="69"/>
      <c r="F11" s="70"/>
      <c r="G11" s="69"/>
      <c r="H11" s="69"/>
      <c r="I11" s="12"/>
      <c r="J11" s="12"/>
      <c r="K11" s="12"/>
      <c r="O11" s="79"/>
      <c r="P11" s="78"/>
      <c r="Q11" s="80"/>
    </row>
    <row r="12" spans="1:22" s="15" customFormat="1" ht="15.75" customHeight="1" x14ac:dyDescent="0.25">
      <c r="A12" s="117" t="s">
        <v>27</v>
      </c>
      <c r="B12" s="117"/>
      <c r="C12" s="118"/>
      <c r="D12" s="118"/>
      <c r="E12" s="69"/>
      <c r="F12" s="70"/>
      <c r="G12" s="69"/>
      <c r="H12" s="71"/>
      <c r="I12" s="12"/>
      <c r="J12" s="12"/>
      <c r="K12" s="12"/>
      <c r="O12" s="79"/>
      <c r="P12" s="78"/>
      <c r="Q12" s="80"/>
    </row>
    <row r="13" spans="1:22" s="15" customFormat="1" ht="30.75" customHeight="1" x14ac:dyDescent="0.25">
      <c r="A13" s="114" t="s">
        <v>61</v>
      </c>
      <c r="B13" s="114"/>
      <c r="C13" s="115">
        <v>3.0800000000000001E-2</v>
      </c>
      <c r="D13" s="116"/>
      <c r="E13" s="72"/>
      <c r="F13" s="72"/>
      <c r="G13" s="72"/>
      <c r="H13" s="67"/>
      <c r="I13" s="64"/>
      <c r="J13" s="64"/>
      <c r="K13" s="64"/>
      <c r="L13" s="64"/>
      <c r="M13" s="64"/>
      <c r="N13" s="64"/>
      <c r="O13" s="64"/>
      <c r="P13" s="64"/>
      <c r="Q13" s="63"/>
    </row>
    <row r="14" spans="1:22" ht="15" customHeight="1" x14ac:dyDescent="0.25">
      <c r="A14" s="132" t="s">
        <v>62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</row>
    <row r="15" spans="1:22" x14ac:dyDescent="0.25">
      <c r="A15" s="109" t="s">
        <v>32</v>
      </c>
      <c r="B15" s="109" t="s">
        <v>0</v>
      </c>
      <c r="C15" s="109" t="s">
        <v>1</v>
      </c>
      <c r="D15" s="109" t="s">
        <v>20</v>
      </c>
      <c r="E15" s="109"/>
      <c r="F15" s="109"/>
      <c r="G15" s="109"/>
      <c r="H15" s="109" t="s">
        <v>37</v>
      </c>
      <c r="I15" s="109"/>
      <c r="J15" s="109"/>
      <c r="K15" s="109"/>
      <c r="L15" s="109"/>
      <c r="M15" s="109"/>
      <c r="N15" s="109"/>
      <c r="O15" s="109"/>
      <c r="P15" s="109"/>
      <c r="Q15" s="109"/>
      <c r="R15" s="109" t="s">
        <v>33</v>
      </c>
      <c r="S15" s="109"/>
      <c r="T15" s="109"/>
      <c r="U15" s="109"/>
      <c r="V15" s="109"/>
    </row>
    <row r="16" spans="1:22" ht="15" customHeight="1" x14ac:dyDescent="0.25">
      <c r="A16" s="109"/>
      <c r="B16" s="109"/>
      <c r="C16" s="109"/>
      <c r="D16" s="109" t="s">
        <v>9</v>
      </c>
      <c r="E16" s="109" t="s">
        <v>16</v>
      </c>
      <c r="F16" s="109"/>
      <c r="G16" s="109"/>
      <c r="H16" s="110" t="s">
        <v>139</v>
      </c>
      <c r="I16" s="109" t="s">
        <v>50</v>
      </c>
      <c r="J16" s="109"/>
      <c r="K16" s="109"/>
      <c r="L16" s="109"/>
      <c r="M16" s="109"/>
      <c r="N16" s="109"/>
      <c r="O16" s="109"/>
      <c r="P16" s="109"/>
      <c r="Q16" s="109"/>
      <c r="R16" s="110" t="s">
        <v>9</v>
      </c>
      <c r="S16" s="109" t="s">
        <v>16</v>
      </c>
      <c r="T16" s="109"/>
      <c r="U16" s="109"/>
      <c r="V16" s="109"/>
    </row>
    <row r="17" spans="1:22" ht="46.5" customHeight="1" x14ac:dyDescent="0.25">
      <c r="A17" s="109"/>
      <c r="B17" s="109"/>
      <c r="C17" s="109"/>
      <c r="D17" s="109"/>
      <c r="E17" s="38" t="s">
        <v>6</v>
      </c>
      <c r="F17" s="38" t="s">
        <v>10</v>
      </c>
      <c r="G17" s="38" t="s">
        <v>23</v>
      </c>
      <c r="H17" s="110"/>
      <c r="I17" s="86" t="s">
        <v>48</v>
      </c>
      <c r="J17" s="87" t="s">
        <v>5</v>
      </c>
      <c r="K17" s="86" t="s">
        <v>49</v>
      </c>
      <c r="L17" s="91" t="s">
        <v>21</v>
      </c>
      <c r="M17" s="92" t="s">
        <v>15</v>
      </c>
      <c r="N17" s="89" t="s">
        <v>7</v>
      </c>
      <c r="O17" s="89" t="s">
        <v>8</v>
      </c>
      <c r="P17" s="89" t="s">
        <v>42</v>
      </c>
      <c r="Q17" s="90" t="s">
        <v>43</v>
      </c>
      <c r="R17" s="110"/>
      <c r="S17" s="47" t="s">
        <v>34</v>
      </c>
      <c r="T17" s="47" t="s">
        <v>21</v>
      </c>
      <c r="U17" s="47" t="s">
        <v>15</v>
      </c>
      <c r="V17" s="39" t="s">
        <v>14</v>
      </c>
    </row>
    <row r="18" spans="1:22" ht="15.75" customHeight="1" x14ac:dyDescent="0.25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4</v>
      </c>
      <c r="I18" s="82">
        <v>5</v>
      </c>
      <c r="J18" s="38">
        <v>6</v>
      </c>
      <c r="K18" s="82">
        <v>7</v>
      </c>
      <c r="L18" s="93">
        <v>8</v>
      </c>
      <c r="M18" s="93">
        <v>9</v>
      </c>
      <c r="N18" s="38">
        <v>10</v>
      </c>
      <c r="O18" s="38">
        <v>11</v>
      </c>
      <c r="P18" s="38">
        <v>12</v>
      </c>
      <c r="Q18" s="38">
        <v>13</v>
      </c>
      <c r="R18" s="47">
        <v>12</v>
      </c>
      <c r="S18" s="47">
        <v>13</v>
      </c>
      <c r="T18" s="47">
        <v>14</v>
      </c>
      <c r="U18" s="47">
        <v>15</v>
      </c>
      <c r="V18" s="47">
        <v>16</v>
      </c>
    </row>
    <row r="19" spans="1:22" s="18" customFormat="1" ht="15" customHeight="1" x14ac:dyDescent="0.25">
      <c r="A19" s="121" t="s">
        <v>24</v>
      </c>
      <c r="B19" s="121"/>
      <c r="C19" s="121"/>
      <c r="D19" s="38"/>
      <c r="E19" s="38"/>
      <c r="F19" s="38"/>
      <c r="G19" s="38"/>
      <c r="H19" s="38"/>
      <c r="I19" s="82"/>
      <c r="J19" s="38"/>
      <c r="K19" s="82"/>
      <c r="L19" s="93"/>
      <c r="M19" s="93"/>
      <c r="N19" s="38"/>
      <c r="O19" s="38"/>
      <c r="P19" s="38"/>
      <c r="Q19" s="38"/>
      <c r="R19" s="47"/>
      <c r="S19" s="47"/>
      <c r="T19" s="47"/>
      <c r="U19" s="47"/>
      <c r="V19" s="47"/>
    </row>
    <row r="20" spans="1:22" s="18" customFormat="1" ht="31.5" x14ac:dyDescent="0.25">
      <c r="A20" s="99">
        <v>1</v>
      </c>
      <c r="B20" s="101" t="s">
        <v>64</v>
      </c>
      <c r="C20" s="100" t="s">
        <v>100</v>
      </c>
      <c r="D20" s="98"/>
      <c r="E20" s="98"/>
      <c r="F20" s="98"/>
      <c r="G20" s="98"/>
      <c r="H20" s="104">
        <f t="shared" ref="H20:H55" si="0">I20+J20+L20+N20+O20+M20</f>
        <v>202065</v>
      </c>
      <c r="I20" s="102">
        <v>1611</v>
      </c>
      <c r="J20" s="102">
        <v>185500</v>
      </c>
      <c r="K20" s="102">
        <v>9203</v>
      </c>
      <c r="L20" s="102">
        <v>30</v>
      </c>
      <c r="M20" s="102"/>
      <c r="N20" s="102">
        <v>9949</v>
      </c>
      <c r="O20" s="102">
        <v>4975</v>
      </c>
      <c r="P20" s="103">
        <v>5.88</v>
      </c>
      <c r="Q20" s="103">
        <v>20.25</v>
      </c>
      <c r="R20" s="98"/>
      <c r="S20" s="98"/>
      <c r="T20" s="98"/>
      <c r="U20" s="98"/>
      <c r="V20" s="98"/>
    </row>
    <row r="21" spans="1:22" s="18" customFormat="1" ht="15.75" x14ac:dyDescent="0.25">
      <c r="A21" s="99">
        <v>2</v>
      </c>
      <c r="B21" s="101" t="s">
        <v>65</v>
      </c>
      <c r="C21" s="100" t="s">
        <v>101</v>
      </c>
      <c r="D21" s="98"/>
      <c r="E21" s="98"/>
      <c r="F21" s="98"/>
      <c r="G21" s="98"/>
      <c r="H21" s="104">
        <f t="shared" si="0"/>
        <v>1714</v>
      </c>
      <c r="I21" s="102"/>
      <c r="J21" s="102">
        <v>660</v>
      </c>
      <c r="K21" s="102">
        <v>237</v>
      </c>
      <c r="L21" s="102">
        <v>638</v>
      </c>
      <c r="M21" s="102"/>
      <c r="N21" s="102">
        <v>244</v>
      </c>
      <c r="O21" s="102">
        <v>172</v>
      </c>
      <c r="P21" s="103"/>
      <c r="Q21" s="103">
        <v>0.6</v>
      </c>
      <c r="R21" s="98"/>
      <c r="S21" s="98"/>
      <c r="T21" s="98"/>
      <c r="U21" s="98"/>
      <c r="V21" s="98"/>
    </row>
    <row r="22" spans="1:22" s="18" customFormat="1" ht="15.75" x14ac:dyDescent="0.25">
      <c r="A22" s="99">
        <v>3</v>
      </c>
      <c r="B22" s="101" t="s">
        <v>66</v>
      </c>
      <c r="C22" s="100" t="s">
        <v>102</v>
      </c>
      <c r="D22" s="98"/>
      <c r="E22" s="98"/>
      <c r="F22" s="98"/>
      <c r="G22" s="98"/>
      <c r="H22" s="104">
        <f t="shared" si="0"/>
        <v>17152</v>
      </c>
      <c r="I22" s="102"/>
      <c r="J22" s="102">
        <v>6621</v>
      </c>
      <c r="K22" s="102">
        <v>2351</v>
      </c>
      <c r="L22" s="102">
        <v>6419</v>
      </c>
      <c r="M22" s="102"/>
      <c r="N22" s="102">
        <v>2420</v>
      </c>
      <c r="O22" s="102">
        <v>1692</v>
      </c>
      <c r="P22" s="103"/>
      <c r="Q22" s="103">
        <v>6.02</v>
      </c>
      <c r="R22" s="98"/>
      <c r="S22" s="98"/>
      <c r="T22" s="98"/>
      <c r="U22" s="98"/>
      <c r="V22" s="98"/>
    </row>
    <row r="23" spans="1:22" s="18" customFormat="1" ht="15.75" x14ac:dyDescent="0.25">
      <c r="A23" s="99">
        <v>4</v>
      </c>
      <c r="B23" s="101" t="s">
        <v>67</v>
      </c>
      <c r="C23" s="100" t="s">
        <v>103</v>
      </c>
      <c r="D23" s="98"/>
      <c r="E23" s="98"/>
      <c r="F23" s="98"/>
      <c r="G23" s="98"/>
      <c r="H23" s="104">
        <f t="shared" si="0"/>
        <v>104800</v>
      </c>
      <c r="I23" s="102"/>
      <c r="J23" s="102">
        <v>45048</v>
      </c>
      <c r="K23" s="102"/>
      <c r="L23" s="102">
        <v>59752</v>
      </c>
      <c r="M23" s="102"/>
      <c r="N23" s="102"/>
      <c r="O23" s="102"/>
      <c r="P23" s="103"/>
      <c r="Q23" s="103">
        <v>40.85</v>
      </c>
      <c r="R23" s="98"/>
      <c r="S23" s="98"/>
      <c r="T23" s="98"/>
      <c r="U23" s="98"/>
      <c r="V23" s="98"/>
    </row>
    <row r="24" spans="1:22" s="18" customFormat="1" ht="31.5" x14ac:dyDescent="0.25">
      <c r="A24" s="99">
        <v>5</v>
      </c>
      <c r="B24" s="101" t="s">
        <v>68</v>
      </c>
      <c r="C24" s="100" t="s">
        <v>104</v>
      </c>
      <c r="D24" s="98"/>
      <c r="E24" s="98"/>
      <c r="F24" s="98"/>
      <c r="G24" s="98"/>
      <c r="H24" s="104">
        <f t="shared" si="0"/>
        <v>5812190</v>
      </c>
      <c r="I24" s="102">
        <v>450118</v>
      </c>
      <c r="J24" s="102">
        <v>979071</v>
      </c>
      <c r="K24" s="102">
        <v>83953</v>
      </c>
      <c r="L24" s="102">
        <v>3532212</v>
      </c>
      <c r="M24" s="102"/>
      <c r="N24" s="102">
        <v>542121</v>
      </c>
      <c r="O24" s="102">
        <v>308668</v>
      </c>
      <c r="P24" s="103">
        <v>1438.03</v>
      </c>
      <c r="Q24" s="103">
        <v>194.88</v>
      </c>
      <c r="R24" s="98"/>
      <c r="S24" s="98"/>
      <c r="T24" s="98"/>
      <c r="U24" s="98"/>
      <c r="V24" s="98"/>
    </row>
    <row r="25" spans="1:22" s="18" customFormat="1" ht="15.75" x14ac:dyDescent="0.25">
      <c r="A25" s="99">
        <v>6</v>
      </c>
      <c r="B25" s="101" t="s">
        <v>69</v>
      </c>
      <c r="C25" s="100" t="s">
        <v>105</v>
      </c>
      <c r="D25" s="98"/>
      <c r="E25" s="98"/>
      <c r="F25" s="98"/>
      <c r="G25" s="98"/>
      <c r="H25" s="104">
        <f t="shared" si="0"/>
        <v>1819435</v>
      </c>
      <c r="I25" s="102">
        <v>183653</v>
      </c>
      <c r="J25" s="102">
        <v>306924</v>
      </c>
      <c r="K25" s="102">
        <v>42119</v>
      </c>
      <c r="L25" s="102">
        <v>943843</v>
      </c>
      <c r="M25" s="102"/>
      <c r="N25" s="102">
        <v>236992</v>
      </c>
      <c r="O25" s="102">
        <v>148023</v>
      </c>
      <c r="P25" s="103">
        <v>619.52</v>
      </c>
      <c r="Q25" s="103">
        <v>95.13</v>
      </c>
      <c r="R25" s="98"/>
      <c r="S25" s="98"/>
      <c r="T25" s="98"/>
      <c r="U25" s="98"/>
      <c r="V25" s="98"/>
    </row>
    <row r="26" spans="1:22" s="18" customFormat="1" ht="31.5" x14ac:dyDescent="0.25">
      <c r="A26" s="99">
        <v>7</v>
      </c>
      <c r="B26" s="101" t="s">
        <v>70</v>
      </c>
      <c r="C26" s="100" t="s">
        <v>106</v>
      </c>
      <c r="D26" s="98"/>
      <c r="E26" s="98"/>
      <c r="F26" s="98"/>
      <c r="G26" s="98"/>
      <c r="H26" s="104">
        <f t="shared" si="0"/>
        <v>1704619</v>
      </c>
      <c r="I26" s="102">
        <v>129164</v>
      </c>
      <c r="J26" s="102">
        <v>477642</v>
      </c>
      <c r="K26" s="102">
        <v>90902</v>
      </c>
      <c r="L26" s="102">
        <v>742915</v>
      </c>
      <c r="M26" s="102"/>
      <c r="N26" s="102">
        <v>222538</v>
      </c>
      <c r="O26" s="102">
        <v>132360</v>
      </c>
      <c r="P26" s="103">
        <v>432.96</v>
      </c>
      <c r="Q26" s="103">
        <v>201.22</v>
      </c>
      <c r="R26" s="98"/>
      <c r="S26" s="98"/>
      <c r="T26" s="98"/>
      <c r="U26" s="98"/>
      <c r="V26" s="98"/>
    </row>
    <row r="27" spans="1:22" s="18" customFormat="1" ht="15.75" x14ac:dyDescent="0.25">
      <c r="A27" s="99">
        <v>8</v>
      </c>
      <c r="B27" s="101" t="s">
        <v>71</v>
      </c>
      <c r="C27" s="100" t="s">
        <v>107</v>
      </c>
      <c r="D27" s="98"/>
      <c r="E27" s="98"/>
      <c r="F27" s="98"/>
      <c r="G27" s="98"/>
      <c r="H27" s="104">
        <f t="shared" si="0"/>
        <v>4259577</v>
      </c>
      <c r="I27" s="102">
        <v>838097</v>
      </c>
      <c r="J27" s="102">
        <v>383957</v>
      </c>
      <c r="K27" s="102">
        <v>99238</v>
      </c>
      <c r="L27" s="102">
        <v>1677386</v>
      </c>
      <c r="M27" s="102"/>
      <c r="N27" s="102">
        <v>891392</v>
      </c>
      <c r="O27" s="102">
        <v>468745</v>
      </c>
      <c r="P27" s="103">
        <v>2506.1799999999998</v>
      </c>
      <c r="Q27" s="103">
        <v>231.88</v>
      </c>
      <c r="R27" s="98"/>
      <c r="S27" s="98"/>
      <c r="T27" s="98"/>
      <c r="U27" s="98"/>
      <c r="V27" s="98"/>
    </row>
    <row r="28" spans="1:22" s="18" customFormat="1" ht="15.75" x14ac:dyDescent="0.25">
      <c r="A28" s="99">
        <v>9</v>
      </c>
      <c r="B28" s="101" t="s">
        <v>72</v>
      </c>
      <c r="C28" s="100" t="s">
        <v>108</v>
      </c>
      <c r="D28" s="98"/>
      <c r="E28" s="98"/>
      <c r="F28" s="98"/>
      <c r="G28" s="98"/>
      <c r="H28" s="104">
        <f t="shared" si="0"/>
        <v>339199</v>
      </c>
      <c r="I28" s="102">
        <v>61875</v>
      </c>
      <c r="J28" s="102">
        <v>26710</v>
      </c>
      <c r="K28" s="102">
        <v>6325</v>
      </c>
      <c r="L28" s="102">
        <v>150250</v>
      </c>
      <c r="M28" s="102"/>
      <c r="N28" s="102">
        <v>65879</v>
      </c>
      <c r="O28" s="102">
        <v>34485</v>
      </c>
      <c r="P28" s="103">
        <v>188.05</v>
      </c>
      <c r="Q28" s="103">
        <v>14.29</v>
      </c>
      <c r="R28" s="98"/>
      <c r="S28" s="98"/>
      <c r="T28" s="98"/>
      <c r="U28" s="98"/>
      <c r="V28" s="98"/>
    </row>
    <row r="29" spans="1:22" s="18" customFormat="1" ht="31.5" x14ac:dyDescent="0.25">
      <c r="A29" s="99">
        <v>10</v>
      </c>
      <c r="B29" s="101" t="s">
        <v>73</v>
      </c>
      <c r="C29" s="100" t="s">
        <v>109</v>
      </c>
      <c r="D29" s="98"/>
      <c r="E29" s="98"/>
      <c r="F29" s="98"/>
      <c r="G29" s="98"/>
      <c r="H29" s="104">
        <f t="shared" si="0"/>
        <v>1385139</v>
      </c>
      <c r="I29" s="102">
        <v>451678</v>
      </c>
      <c r="J29" s="102">
        <v>56719</v>
      </c>
      <c r="K29" s="102">
        <v>15902</v>
      </c>
      <c r="L29" s="102">
        <v>136418</v>
      </c>
      <c r="M29" s="102">
        <v>48636</v>
      </c>
      <c r="N29" s="102">
        <v>453297</v>
      </c>
      <c r="O29" s="102">
        <v>238391</v>
      </c>
      <c r="P29" s="103">
        <v>1368.25</v>
      </c>
      <c r="Q29" s="103">
        <v>37.729999999999997</v>
      </c>
      <c r="R29" s="98"/>
      <c r="S29" s="98"/>
      <c r="T29" s="98"/>
      <c r="U29" s="98"/>
      <c r="V29" s="98"/>
    </row>
    <row r="30" spans="1:22" s="18" customFormat="1" ht="31.5" x14ac:dyDescent="0.25">
      <c r="A30" s="99">
        <v>11</v>
      </c>
      <c r="B30" s="101" t="s">
        <v>74</v>
      </c>
      <c r="C30" s="100" t="s">
        <v>110</v>
      </c>
      <c r="D30" s="98"/>
      <c r="E30" s="98"/>
      <c r="F30" s="98"/>
      <c r="G30" s="98"/>
      <c r="H30" s="104">
        <f t="shared" si="0"/>
        <v>170615</v>
      </c>
      <c r="I30" s="102">
        <v>65302</v>
      </c>
      <c r="J30" s="102">
        <v>105313</v>
      </c>
      <c r="K30" s="102">
        <v>35762</v>
      </c>
      <c r="L30" s="102"/>
      <c r="M30" s="102"/>
      <c r="N30" s="102"/>
      <c r="O30" s="102"/>
      <c r="P30" s="103"/>
      <c r="Q30" s="103"/>
      <c r="R30" s="98"/>
      <c r="S30" s="98"/>
      <c r="T30" s="98"/>
      <c r="U30" s="98"/>
      <c r="V30" s="98"/>
    </row>
    <row r="31" spans="1:22" s="18" customFormat="1" ht="31.5" x14ac:dyDescent="0.25">
      <c r="A31" s="99">
        <v>12</v>
      </c>
      <c r="B31" s="101" t="s">
        <v>75</v>
      </c>
      <c r="C31" s="100" t="s">
        <v>111</v>
      </c>
      <c r="D31" s="98"/>
      <c r="E31" s="98"/>
      <c r="F31" s="98"/>
      <c r="G31" s="98"/>
      <c r="H31" s="104">
        <f t="shared" si="0"/>
        <v>55755</v>
      </c>
      <c r="I31" s="102"/>
      <c r="J31" s="102"/>
      <c r="K31" s="102"/>
      <c r="L31" s="102">
        <v>55755</v>
      </c>
      <c r="M31" s="102"/>
      <c r="N31" s="102"/>
      <c r="O31" s="102"/>
      <c r="P31" s="103"/>
      <c r="Q31" s="103"/>
      <c r="R31" s="98"/>
      <c r="S31" s="98"/>
      <c r="T31" s="98"/>
      <c r="U31" s="98"/>
      <c r="V31" s="98"/>
    </row>
    <row r="32" spans="1:22" s="18" customFormat="1" ht="15.75" x14ac:dyDescent="0.25">
      <c r="A32" s="99">
        <v>13</v>
      </c>
      <c r="B32" s="101" t="s">
        <v>76</v>
      </c>
      <c r="C32" s="100" t="s">
        <v>112</v>
      </c>
      <c r="D32" s="98"/>
      <c r="E32" s="98"/>
      <c r="F32" s="98"/>
      <c r="G32" s="98"/>
      <c r="H32" s="104">
        <f t="shared" si="0"/>
        <v>3495217</v>
      </c>
      <c r="I32" s="102">
        <v>480793</v>
      </c>
      <c r="J32" s="102">
        <v>958815</v>
      </c>
      <c r="K32" s="102">
        <v>149097</v>
      </c>
      <c r="L32" s="102">
        <v>1060727</v>
      </c>
      <c r="M32" s="102"/>
      <c r="N32" s="102">
        <v>635288</v>
      </c>
      <c r="O32" s="102">
        <v>359594</v>
      </c>
      <c r="P32" s="103">
        <v>1472.06</v>
      </c>
      <c r="Q32" s="103">
        <v>421.94</v>
      </c>
      <c r="R32" s="98"/>
      <c r="S32" s="98"/>
      <c r="T32" s="98"/>
      <c r="U32" s="98"/>
      <c r="V32" s="98"/>
    </row>
    <row r="33" spans="1:22" s="18" customFormat="1" ht="15.75" x14ac:dyDescent="0.25">
      <c r="A33" s="99">
        <v>14</v>
      </c>
      <c r="B33" s="101" t="s">
        <v>77</v>
      </c>
      <c r="C33" s="100" t="s">
        <v>113</v>
      </c>
      <c r="D33" s="98"/>
      <c r="E33" s="98"/>
      <c r="F33" s="98"/>
      <c r="G33" s="98"/>
      <c r="H33" s="104">
        <f t="shared" si="0"/>
        <v>12591821</v>
      </c>
      <c r="I33" s="102">
        <v>837595</v>
      </c>
      <c r="J33" s="102">
        <v>3715875</v>
      </c>
      <c r="K33" s="102">
        <v>512085</v>
      </c>
      <c r="L33" s="102">
        <v>5945898</v>
      </c>
      <c r="M33" s="102">
        <v>10811</v>
      </c>
      <c r="N33" s="102">
        <v>1339465</v>
      </c>
      <c r="O33" s="102">
        <v>742177</v>
      </c>
      <c r="P33" s="103">
        <v>2880.24</v>
      </c>
      <c r="Q33" s="103">
        <v>676.43</v>
      </c>
      <c r="R33" s="98"/>
      <c r="S33" s="98"/>
      <c r="T33" s="98"/>
      <c r="U33" s="98"/>
      <c r="V33" s="98"/>
    </row>
    <row r="34" spans="1:22" s="18" customFormat="1" ht="15.75" x14ac:dyDescent="0.25">
      <c r="A34" s="99">
        <v>15</v>
      </c>
      <c r="B34" s="101" t="s">
        <v>78</v>
      </c>
      <c r="C34" s="100" t="s">
        <v>114</v>
      </c>
      <c r="D34" s="98"/>
      <c r="E34" s="98"/>
      <c r="F34" s="98"/>
      <c r="G34" s="98"/>
      <c r="H34" s="104">
        <f t="shared" si="0"/>
        <v>190029</v>
      </c>
      <c r="I34" s="102">
        <v>14251</v>
      </c>
      <c r="J34" s="102">
        <v>53483</v>
      </c>
      <c r="K34" s="102">
        <v>8009</v>
      </c>
      <c r="L34" s="102">
        <v>86939</v>
      </c>
      <c r="M34" s="102"/>
      <c r="N34" s="102">
        <v>22534</v>
      </c>
      <c r="O34" s="102">
        <v>12822</v>
      </c>
      <c r="P34" s="103">
        <v>48.64</v>
      </c>
      <c r="Q34" s="103">
        <v>15.14</v>
      </c>
      <c r="R34" s="98"/>
      <c r="S34" s="98"/>
      <c r="T34" s="98"/>
      <c r="U34" s="98"/>
      <c r="V34" s="98"/>
    </row>
    <row r="35" spans="1:22" s="18" customFormat="1" ht="31.5" x14ac:dyDescent="0.25">
      <c r="A35" s="99">
        <v>16</v>
      </c>
      <c r="B35" s="101" t="s">
        <v>79</v>
      </c>
      <c r="C35" s="100" t="s">
        <v>115</v>
      </c>
      <c r="D35" s="98"/>
      <c r="E35" s="98"/>
      <c r="F35" s="98"/>
      <c r="G35" s="98"/>
      <c r="H35" s="104">
        <f t="shared" si="0"/>
        <v>3102148</v>
      </c>
      <c r="I35" s="102">
        <v>380496</v>
      </c>
      <c r="J35" s="102">
        <v>108879</v>
      </c>
      <c r="K35" s="102">
        <v>34909</v>
      </c>
      <c r="L35" s="102">
        <v>494652</v>
      </c>
      <c r="M35" s="102">
        <v>1514075</v>
      </c>
      <c r="N35" s="102">
        <v>395941</v>
      </c>
      <c r="O35" s="102">
        <v>208105</v>
      </c>
      <c r="P35" s="103">
        <v>1147.04</v>
      </c>
      <c r="Q35" s="103">
        <v>78.7</v>
      </c>
      <c r="R35" s="98"/>
      <c r="S35" s="98"/>
      <c r="T35" s="98"/>
      <c r="U35" s="98"/>
      <c r="V35" s="98"/>
    </row>
    <row r="36" spans="1:22" s="18" customFormat="1" ht="15.75" x14ac:dyDescent="0.25">
      <c r="A36" s="99">
        <v>17</v>
      </c>
      <c r="B36" s="101" t="s">
        <v>80</v>
      </c>
      <c r="C36" s="100" t="s">
        <v>116</v>
      </c>
      <c r="D36" s="98"/>
      <c r="E36" s="98"/>
      <c r="F36" s="98"/>
      <c r="G36" s="98"/>
      <c r="H36" s="104">
        <f t="shared" si="0"/>
        <v>704107</v>
      </c>
      <c r="I36" s="102">
        <v>59171</v>
      </c>
      <c r="J36" s="102">
        <v>5812</v>
      </c>
      <c r="K36" s="102">
        <v>1524</v>
      </c>
      <c r="L36" s="102">
        <v>93163</v>
      </c>
      <c r="M36" s="102">
        <v>457217</v>
      </c>
      <c r="N36" s="102">
        <v>58242</v>
      </c>
      <c r="O36" s="102">
        <v>30502</v>
      </c>
      <c r="P36" s="103">
        <v>176.79</v>
      </c>
      <c r="Q36" s="103">
        <v>3.72</v>
      </c>
      <c r="R36" s="98"/>
      <c r="S36" s="98"/>
      <c r="T36" s="98"/>
      <c r="U36" s="98"/>
      <c r="V36" s="98"/>
    </row>
    <row r="37" spans="1:22" s="18" customFormat="1" ht="15.75" x14ac:dyDescent="0.25">
      <c r="A37" s="99">
        <v>18</v>
      </c>
      <c r="B37" s="101" t="s">
        <v>81</v>
      </c>
      <c r="C37" s="100" t="s">
        <v>117</v>
      </c>
      <c r="D37" s="98"/>
      <c r="E37" s="98"/>
      <c r="F37" s="98"/>
      <c r="G37" s="98"/>
      <c r="H37" s="104">
        <f t="shared" si="0"/>
        <v>78704</v>
      </c>
      <c r="I37" s="102">
        <v>16585</v>
      </c>
      <c r="J37" s="102">
        <v>1534</v>
      </c>
      <c r="K37" s="102">
        <v>408</v>
      </c>
      <c r="L37" s="102">
        <v>35626</v>
      </c>
      <c r="M37" s="102"/>
      <c r="N37" s="102">
        <v>16372</v>
      </c>
      <c r="O37" s="102">
        <v>8587</v>
      </c>
      <c r="P37" s="103">
        <v>48.83</v>
      </c>
      <c r="Q37" s="103">
        <v>0.97</v>
      </c>
      <c r="R37" s="98"/>
      <c r="S37" s="98"/>
      <c r="T37" s="98"/>
      <c r="U37" s="98"/>
      <c r="V37" s="98"/>
    </row>
    <row r="38" spans="1:22" s="18" customFormat="1" ht="15.75" x14ac:dyDescent="0.25">
      <c r="A38" s="99">
        <v>19</v>
      </c>
      <c r="B38" s="101" t="s">
        <v>82</v>
      </c>
      <c r="C38" s="100" t="s">
        <v>118</v>
      </c>
      <c r="D38" s="98"/>
      <c r="E38" s="98"/>
      <c r="F38" s="98"/>
      <c r="G38" s="98"/>
      <c r="H38" s="104">
        <f t="shared" si="0"/>
        <v>1039416</v>
      </c>
      <c r="I38" s="102">
        <v>77746</v>
      </c>
      <c r="J38" s="102">
        <v>63916</v>
      </c>
      <c r="K38" s="102">
        <v>20944</v>
      </c>
      <c r="L38" s="102">
        <v>699821</v>
      </c>
      <c r="M38" s="102">
        <v>56047</v>
      </c>
      <c r="N38" s="102">
        <v>93937</v>
      </c>
      <c r="O38" s="102">
        <v>47949</v>
      </c>
      <c r="P38" s="103">
        <v>252.27</v>
      </c>
      <c r="Q38" s="103">
        <v>47.62</v>
      </c>
      <c r="R38" s="98"/>
      <c r="S38" s="98"/>
      <c r="T38" s="98"/>
      <c r="U38" s="98"/>
      <c r="V38" s="98"/>
    </row>
    <row r="39" spans="1:22" s="18" customFormat="1" ht="15.75" x14ac:dyDescent="0.25">
      <c r="A39" s="99">
        <v>20</v>
      </c>
      <c r="B39" s="101" t="s">
        <v>83</v>
      </c>
      <c r="C39" s="100" t="s">
        <v>119</v>
      </c>
      <c r="D39" s="98"/>
      <c r="E39" s="98"/>
      <c r="F39" s="98"/>
      <c r="G39" s="98"/>
      <c r="H39" s="104">
        <f t="shared" si="0"/>
        <v>1020035</v>
      </c>
      <c r="I39" s="102">
        <v>185374</v>
      </c>
      <c r="J39" s="102">
        <v>114308</v>
      </c>
      <c r="K39" s="102">
        <v>30240</v>
      </c>
      <c r="L39" s="102">
        <v>405701</v>
      </c>
      <c r="M39" s="102"/>
      <c r="N39" s="102">
        <v>206492</v>
      </c>
      <c r="O39" s="102">
        <v>108160</v>
      </c>
      <c r="P39" s="103">
        <v>596.92999999999995</v>
      </c>
      <c r="Q39" s="103">
        <v>71.5</v>
      </c>
      <c r="R39" s="98"/>
      <c r="S39" s="98"/>
      <c r="T39" s="98"/>
      <c r="U39" s="98"/>
      <c r="V39" s="98"/>
    </row>
    <row r="40" spans="1:22" s="18" customFormat="1" ht="31.5" x14ac:dyDescent="0.25">
      <c r="A40" s="99">
        <v>21</v>
      </c>
      <c r="B40" s="101" t="s">
        <v>84</v>
      </c>
      <c r="C40" s="100" t="s">
        <v>120</v>
      </c>
      <c r="D40" s="98"/>
      <c r="E40" s="98"/>
      <c r="F40" s="98"/>
      <c r="G40" s="98"/>
      <c r="H40" s="104">
        <f t="shared" si="0"/>
        <v>571577</v>
      </c>
      <c r="I40" s="102">
        <v>11814</v>
      </c>
      <c r="J40" s="102">
        <v>256013</v>
      </c>
      <c r="K40" s="102">
        <v>10481</v>
      </c>
      <c r="L40" s="102">
        <v>254477</v>
      </c>
      <c r="M40" s="102"/>
      <c r="N40" s="102">
        <v>28092</v>
      </c>
      <c r="O40" s="102">
        <v>21181</v>
      </c>
      <c r="P40" s="103">
        <v>40.369999999999997</v>
      </c>
      <c r="Q40" s="103">
        <v>24.72</v>
      </c>
      <c r="R40" s="98"/>
      <c r="S40" s="98"/>
      <c r="T40" s="98"/>
      <c r="U40" s="98"/>
      <c r="V40" s="98"/>
    </row>
    <row r="41" spans="1:22" s="18" customFormat="1" ht="15.75" x14ac:dyDescent="0.25">
      <c r="A41" s="99">
        <v>22</v>
      </c>
      <c r="B41" s="101" t="s">
        <v>85</v>
      </c>
      <c r="C41" s="100" t="s">
        <v>121</v>
      </c>
      <c r="D41" s="98"/>
      <c r="E41" s="98"/>
      <c r="F41" s="98"/>
      <c r="G41" s="98"/>
      <c r="H41" s="104">
        <f t="shared" si="0"/>
        <v>195202</v>
      </c>
      <c r="I41" s="102">
        <v>54553</v>
      </c>
      <c r="J41" s="102">
        <v>3027</v>
      </c>
      <c r="K41" s="102">
        <v>1026</v>
      </c>
      <c r="L41" s="102">
        <v>3620</v>
      </c>
      <c r="M41" s="102">
        <v>54865</v>
      </c>
      <c r="N41" s="102">
        <v>51790</v>
      </c>
      <c r="O41" s="102">
        <v>27347</v>
      </c>
      <c r="P41" s="103">
        <v>135.63</v>
      </c>
      <c r="Q41" s="103">
        <v>2.2599999999999998</v>
      </c>
      <c r="R41" s="98"/>
      <c r="S41" s="98"/>
      <c r="T41" s="98"/>
      <c r="U41" s="98"/>
      <c r="V41" s="98"/>
    </row>
    <row r="42" spans="1:22" s="18" customFormat="1" ht="31.5" x14ac:dyDescent="0.25">
      <c r="A42" s="99">
        <v>23</v>
      </c>
      <c r="B42" s="101" t="s">
        <v>86</v>
      </c>
      <c r="C42" s="100" t="s">
        <v>122</v>
      </c>
      <c r="D42" s="98"/>
      <c r="E42" s="98"/>
      <c r="F42" s="98"/>
      <c r="G42" s="98"/>
      <c r="H42" s="104">
        <f t="shared" si="0"/>
        <v>1095486</v>
      </c>
      <c r="I42" s="102">
        <v>399853</v>
      </c>
      <c r="J42" s="102">
        <v>7952</v>
      </c>
      <c r="K42" s="102">
        <v>2454</v>
      </c>
      <c r="L42" s="102">
        <v>61001</v>
      </c>
      <c r="M42" s="102">
        <v>51567</v>
      </c>
      <c r="N42" s="102">
        <v>376881</v>
      </c>
      <c r="O42" s="102">
        <v>198232</v>
      </c>
      <c r="P42" s="103">
        <v>1043.1300000000001</v>
      </c>
      <c r="Q42" s="103">
        <v>5.73</v>
      </c>
      <c r="R42" s="98"/>
      <c r="S42" s="98"/>
      <c r="T42" s="98"/>
      <c r="U42" s="98"/>
      <c r="V42" s="98"/>
    </row>
    <row r="43" spans="1:22" s="18" customFormat="1" ht="15.75" x14ac:dyDescent="0.25">
      <c r="A43" s="99">
        <v>24</v>
      </c>
      <c r="B43" s="101" t="s">
        <v>87</v>
      </c>
      <c r="C43" s="100" t="s">
        <v>123</v>
      </c>
      <c r="D43" s="98"/>
      <c r="E43" s="98"/>
      <c r="F43" s="98"/>
      <c r="G43" s="98"/>
      <c r="H43" s="104">
        <f t="shared" si="0"/>
        <v>517221</v>
      </c>
      <c r="I43" s="102">
        <v>187291</v>
      </c>
      <c r="J43" s="102">
        <v>5781</v>
      </c>
      <c r="K43" s="102">
        <v>1976</v>
      </c>
      <c r="L43" s="102">
        <v>48011</v>
      </c>
      <c r="M43" s="102">
        <v>1045</v>
      </c>
      <c r="N43" s="102">
        <v>178194</v>
      </c>
      <c r="O43" s="102">
        <v>96899</v>
      </c>
      <c r="P43" s="103">
        <v>490</v>
      </c>
      <c r="Q43" s="103">
        <v>4.3899999999999997</v>
      </c>
      <c r="R43" s="98"/>
      <c r="S43" s="98"/>
      <c r="T43" s="98"/>
      <c r="U43" s="98"/>
      <c r="V43" s="98"/>
    </row>
    <row r="44" spans="1:22" s="18" customFormat="1" ht="31.5" x14ac:dyDescent="0.25">
      <c r="A44" s="99">
        <v>25</v>
      </c>
      <c r="B44" s="101" t="s">
        <v>88</v>
      </c>
      <c r="C44" s="100" t="s">
        <v>124</v>
      </c>
      <c r="D44" s="98"/>
      <c r="E44" s="98"/>
      <c r="F44" s="98"/>
      <c r="G44" s="98"/>
      <c r="H44" s="104">
        <f t="shared" si="0"/>
        <v>241090</v>
      </c>
      <c r="I44" s="102">
        <v>1914</v>
      </c>
      <c r="J44" s="102">
        <v>221079</v>
      </c>
      <c r="K44" s="102">
        <v>11174</v>
      </c>
      <c r="L44" s="102">
        <v>35</v>
      </c>
      <c r="M44" s="102"/>
      <c r="N44" s="102">
        <v>12041</v>
      </c>
      <c r="O44" s="102">
        <v>6021</v>
      </c>
      <c r="P44" s="103">
        <v>6.99</v>
      </c>
      <c r="Q44" s="103">
        <v>24.59</v>
      </c>
      <c r="R44" s="98"/>
      <c r="S44" s="98"/>
      <c r="T44" s="98"/>
      <c r="U44" s="98"/>
      <c r="V44" s="98"/>
    </row>
    <row r="45" spans="1:22" s="18" customFormat="1" ht="15.75" x14ac:dyDescent="0.25">
      <c r="A45" s="99">
        <v>26</v>
      </c>
      <c r="B45" s="101" t="s">
        <v>89</v>
      </c>
      <c r="C45" s="100" t="s">
        <v>125</v>
      </c>
      <c r="D45" s="98"/>
      <c r="E45" s="98"/>
      <c r="F45" s="98"/>
      <c r="G45" s="98"/>
      <c r="H45" s="104">
        <f t="shared" si="0"/>
        <v>3761243</v>
      </c>
      <c r="I45" s="102"/>
      <c r="J45" s="102">
        <v>1694631</v>
      </c>
      <c r="K45" s="102">
        <v>23316</v>
      </c>
      <c r="L45" s="102">
        <v>2034436</v>
      </c>
      <c r="M45" s="102"/>
      <c r="N45" s="102">
        <v>21451</v>
      </c>
      <c r="O45" s="102">
        <v>10725</v>
      </c>
      <c r="P45" s="103"/>
      <c r="Q45" s="103">
        <v>52.78</v>
      </c>
      <c r="R45" s="98"/>
      <c r="S45" s="98"/>
      <c r="T45" s="98"/>
      <c r="U45" s="98"/>
      <c r="V45" s="98"/>
    </row>
    <row r="46" spans="1:22" s="18" customFormat="1" ht="15.75" x14ac:dyDescent="0.25">
      <c r="A46" s="99">
        <v>27</v>
      </c>
      <c r="B46" s="101" t="s">
        <v>90</v>
      </c>
      <c r="C46" s="100" t="s">
        <v>126</v>
      </c>
      <c r="D46" s="98"/>
      <c r="E46" s="98"/>
      <c r="F46" s="98"/>
      <c r="G46" s="98"/>
      <c r="H46" s="104">
        <f t="shared" si="0"/>
        <v>123162</v>
      </c>
      <c r="I46" s="102"/>
      <c r="J46" s="102">
        <v>20929</v>
      </c>
      <c r="K46" s="102">
        <v>5494</v>
      </c>
      <c r="L46" s="102">
        <v>95090</v>
      </c>
      <c r="M46" s="102"/>
      <c r="N46" s="102">
        <v>4890</v>
      </c>
      <c r="O46" s="102">
        <v>2253</v>
      </c>
      <c r="P46" s="103"/>
      <c r="Q46" s="103">
        <v>12.15</v>
      </c>
      <c r="R46" s="98"/>
      <c r="S46" s="98"/>
      <c r="T46" s="98"/>
      <c r="U46" s="98"/>
      <c r="V46" s="98"/>
    </row>
    <row r="47" spans="1:22" s="18" customFormat="1" ht="15.75" x14ac:dyDescent="0.25">
      <c r="A47" s="99">
        <v>28</v>
      </c>
      <c r="B47" s="101" t="s">
        <v>91</v>
      </c>
      <c r="C47" s="100" t="s">
        <v>127</v>
      </c>
      <c r="D47" s="98"/>
      <c r="E47" s="98"/>
      <c r="F47" s="98"/>
      <c r="G47" s="98"/>
      <c r="H47" s="104">
        <f t="shared" si="0"/>
        <v>1499664</v>
      </c>
      <c r="I47" s="102">
        <v>56309</v>
      </c>
      <c r="J47" s="102">
        <v>663721</v>
      </c>
      <c r="K47" s="102">
        <v>28226</v>
      </c>
      <c r="L47" s="102">
        <v>612935</v>
      </c>
      <c r="M47" s="102"/>
      <c r="N47" s="102">
        <v>100111</v>
      </c>
      <c r="O47" s="102">
        <v>66588</v>
      </c>
      <c r="P47" s="103">
        <v>190.14</v>
      </c>
      <c r="Q47" s="103">
        <v>71.290000000000006</v>
      </c>
      <c r="R47" s="98"/>
      <c r="S47" s="98"/>
      <c r="T47" s="98"/>
      <c r="U47" s="98"/>
      <c r="V47" s="98"/>
    </row>
    <row r="48" spans="1:22" s="18" customFormat="1" ht="31.5" x14ac:dyDescent="0.25">
      <c r="A48" s="99">
        <v>29</v>
      </c>
      <c r="B48" s="101" t="s">
        <v>92</v>
      </c>
      <c r="C48" s="100" t="s">
        <v>128</v>
      </c>
      <c r="D48" s="98"/>
      <c r="E48" s="98"/>
      <c r="F48" s="98"/>
      <c r="G48" s="98"/>
      <c r="H48" s="104">
        <f t="shared" si="0"/>
        <v>61244</v>
      </c>
      <c r="I48" s="102">
        <v>5414</v>
      </c>
      <c r="J48" s="102">
        <v>1549</v>
      </c>
      <c r="K48" s="102">
        <v>467</v>
      </c>
      <c r="L48" s="102">
        <v>41583</v>
      </c>
      <c r="M48" s="102"/>
      <c r="N48" s="102">
        <v>7291</v>
      </c>
      <c r="O48" s="102">
        <v>5407</v>
      </c>
      <c r="P48" s="103">
        <v>18.399999999999999</v>
      </c>
      <c r="Q48" s="103">
        <v>0.99</v>
      </c>
      <c r="R48" s="98"/>
      <c r="S48" s="98"/>
      <c r="T48" s="98"/>
      <c r="U48" s="98"/>
      <c r="V48" s="98"/>
    </row>
    <row r="49" spans="1:22" s="18" customFormat="1" ht="15.75" x14ac:dyDescent="0.25">
      <c r="A49" s="99">
        <v>30</v>
      </c>
      <c r="B49" s="101" t="s">
        <v>93</v>
      </c>
      <c r="C49" s="100" t="s">
        <v>129</v>
      </c>
      <c r="D49" s="98"/>
      <c r="E49" s="98"/>
      <c r="F49" s="98"/>
      <c r="G49" s="98"/>
      <c r="H49" s="104">
        <f t="shared" si="0"/>
        <v>914049</v>
      </c>
      <c r="I49" s="102">
        <v>137896</v>
      </c>
      <c r="J49" s="102">
        <v>68940</v>
      </c>
      <c r="K49" s="102">
        <v>9371</v>
      </c>
      <c r="L49" s="102">
        <v>488986</v>
      </c>
      <c r="M49" s="102"/>
      <c r="N49" s="102">
        <v>141345</v>
      </c>
      <c r="O49" s="102">
        <v>76882</v>
      </c>
      <c r="P49" s="103">
        <v>420.56</v>
      </c>
      <c r="Q49" s="103">
        <v>21.37</v>
      </c>
      <c r="R49" s="98"/>
      <c r="S49" s="98"/>
      <c r="T49" s="98"/>
      <c r="U49" s="98"/>
      <c r="V49" s="98"/>
    </row>
    <row r="50" spans="1:22" s="18" customFormat="1" ht="15.75" x14ac:dyDescent="0.25">
      <c r="A50" s="99">
        <v>31</v>
      </c>
      <c r="B50" s="101" t="s">
        <v>94</v>
      </c>
      <c r="C50" s="100" t="s">
        <v>130</v>
      </c>
      <c r="D50" s="98"/>
      <c r="E50" s="98"/>
      <c r="F50" s="98"/>
      <c r="G50" s="98"/>
      <c r="H50" s="104">
        <f t="shared" si="0"/>
        <v>661093</v>
      </c>
      <c r="I50" s="102">
        <v>88639</v>
      </c>
      <c r="J50" s="102">
        <v>16961</v>
      </c>
      <c r="K50" s="102">
        <v>4274</v>
      </c>
      <c r="L50" s="102">
        <v>424875</v>
      </c>
      <c r="M50" s="102"/>
      <c r="N50" s="102">
        <v>87247</v>
      </c>
      <c r="O50" s="102">
        <v>43371</v>
      </c>
      <c r="P50" s="103">
        <v>294.98</v>
      </c>
      <c r="Q50" s="103">
        <v>9.7200000000000006</v>
      </c>
      <c r="R50" s="98"/>
      <c r="S50" s="98"/>
      <c r="T50" s="98"/>
      <c r="U50" s="98"/>
      <c r="V50" s="98"/>
    </row>
    <row r="51" spans="1:22" s="18" customFormat="1" ht="15.75" x14ac:dyDescent="0.25">
      <c r="A51" s="99">
        <v>32</v>
      </c>
      <c r="B51" s="101" t="s">
        <v>95</v>
      </c>
      <c r="C51" s="100" t="s">
        <v>131</v>
      </c>
      <c r="D51" s="98"/>
      <c r="E51" s="98"/>
      <c r="F51" s="98"/>
      <c r="G51" s="98"/>
      <c r="H51" s="104">
        <f t="shared" si="0"/>
        <v>43515</v>
      </c>
      <c r="I51" s="102"/>
      <c r="J51" s="102">
        <v>30724</v>
      </c>
      <c r="K51" s="102">
        <v>9269</v>
      </c>
      <c r="L51" s="102"/>
      <c r="M51" s="102"/>
      <c r="N51" s="102">
        <v>8527</v>
      </c>
      <c r="O51" s="102">
        <v>4264</v>
      </c>
      <c r="P51" s="103"/>
      <c r="Q51" s="103">
        <v>20.98</v>
      </c>
      <c r="R51" s="98"/>
      <c r="S51" s="98"/>
      <c r="T51" s="98"/>
      <c r="U51" s="98"/>
      <c r="V51" s="98"/>
    </row>
    <row r="52" spans="1:22" s="18" customFormat="1" ht="31.5" x14ac:dyDescent="0.25">
      <c r="A52" s="99">
        <v>33</v>
      </c>
      <c r="B52" s="101" t="s">
        <v>96</v>
      </c>
      <c r="C52" s="100" t="s">
        <v>132</v>
      </c>
      <c r="D52" s="98"/>
      <c r="E52" s="98"/>
      <c r="F52" s="98"/>
      <c r="G52" s="98"/>
      <c r="H52" s="104">
        <f t="shared" si="0"/>
        <v>1699882</v>
      </c>
      <c r="I52" s="102">
        <v>46585</v>
      </c>
      <c r="J52" s="102">
        <v>674356</v>
      </c>
      <c r="K52" s="102">
        <v>41984</v>
      </c>
      <c r="L52" s="102">
        <v>787173</v>
      </c>
      <c r="M52" s="102"/>
      <c r="N52" s="102">
        <v>110038</v>
      </c>
      <c r="O52" s="102">
        <v>81730</v>
      </c>
      <c r="P52" s="103">
        <v>160.38999999999999</v>
      </c>
      <c r="Q52" s="103">
        <v>102.82</v>
      </c>
      <c r="R52" s="98"/>
      <c r="S52" s="98"/>
      <c r="T52" s="98"/>
      <c r="U52" s="98"/>
      <c r="V52" s="98"/>
    </row>
    <row r="53" spans="1:22" s="18" customFormat="1" ht="15.75" x14ac:dyDescent="0.25">
      <c r="A53" s="99">
        <v>34</v>
      </c>
      <c r="B53" s="101" t="s">
        <v>97</v>
      </c>
      <c r="C53" s="100" t="s">
        <v>133</v>
      </c>
      <c r="D53" s="98"/>
      <c r="E53" s="98"/>
      <c r="F53" s="98"/>
      <c r="G53" s="98"/>
      <c r="H53" s="104">
        <f t="shared" si="0"/>
        <v>292123</v>
      </c>
      <c r="I53" s="102">
        <v>7622</v>
      </c>
      <c r="J53" s="102">
        <v>7249</v>
      </c>
      <c r="K53" s="102">
        <v>332</v>
      </c>
      <c r="L53" s="102">
        <v>262344</v>
      </c>
      <c r="M53" s="102"/>
      <c r="N53" s="102">
        <v>8955</v>
      </c>
      <c r="O53" s="102">
        <v>5953</v>
      </c>
      <c r="P53" s="103">
        <v>23.9</v>
      </c>
      <c r="Q53" s="103">
        <v>0.82</v>
      </c>
      <c r="R53" s="98"/>
      <c r="S53" s="98"/>
      <c r="T53" s="98"/>
      <c r="U53" s="98"/>
      <c r="V53" s="98"/>
    </row>
    <row r="54" spans="1:22" s="18" customFormat="1" ht="31.5" x14ac:dyDescent="0.25">
      <c r="A54" s="99">
        <v>35</v>
      </c>
      <c r="B54" s="101" t="s">
        <v>98</v>
      </c>
      <c r="C54" s="100" t="s">
        <v>134</v>
      </c>
      <c r="D54" s="98"/>
      <c r="E54" s="98"/>
      <c r="F54" s="98"/>
      <c r="G54" s="98"/>
      <c r="H54" s="104">
        <f t="shared" si="0"/>
        <v>2543368</v>
      </c>
      <c r="I54" s="102">
        <v>200337</v>
      </c>
      <c r="J54" s="102">
        <v>282324</v>
      </c>
      <c r="K54" s="102">
        <v>40432</v>
      </c>
      <c r="L54" s="102">
        <v>1634856</v>
      </c>
      <c r="M54" s="102"/>
      <c r="N54" s="102">
        <v>259425</v>
      </c>
      <c r="O54" s="102">
        <v>166426</v>
      </c>
      <c r="P54" s="103">
        <v>617.98</v>
      </c>
      <c r="Q54" s="103">
        <v>91.32</v>
      </c>
      <c r="R54" s="98"/>
      <c r="S54" s="98"/>
      <c r="T54" s="98"/>
      <c r="U54" s="98"/>
      <c r="V54" s="98"/>
    </row>
    <row r="55" spans="1:22" s="18" customFormat="1" ht="31.5" x14ac:dyDescent="0.25">
      <c r="A55" s="99">
        <v>36</v>
      </c>
      <c r="B55" s="101" t="s">
        <v>99</v>
      </c>
      <c r="C55" s="100" t="s">
        <v>105</v>
      </c>
      <c r="D55" s="98"/>
      <c r="E55" s="98"/>
      <c r="F55" s="98"/>
      <c r="G55" s="98"/>
      <c r="H55" s="104">
        <f t="shared" si="0"/>
        <v>570412</v>
      </c>
      <c r="I55" s="102">
        <v>158760</v>
      </c>
      <c r="J55" s="102">
        <v>11367</v>
      </c>
      <c r="K55" s="102">
        <v>3585</v>
      </c>
      <c r="L55" s="102">
        <v>143278</v>
      </c>
      <c r="M55" s="102"/>
      <c r="N55" s="102">
        <v>161054</v>
      </c>
      <c r="O55" s="102">
        <v>95953</v>
      </c>
      <c r="P55" s="103">
        <v>522.02</v>
      </c>
      <c r="Q55" s="103">
        <v>8.59</v>
      </c>
      <c r="R55" s="98"/>
      <c r="S55" s="98"/>
      <c r="T55" s="98"/>
      <c r="U55" s="98"/>
      <c r="V55" s="98"/>
    </row>
    <row r="56" spans="1:22" s="18" customFormat="1" x14ac:dyDescent="0.25">
      <c r="A56" s="122" t="s">
        <v>26</v>
      </c>
      <c r="B56" s="122"/>
      <c r="C56" s="122"/>
      <c r="D56" s="40" t="e">
        <f>SUM(#REF!)</f>
        <v>#REF!</v>
      </c>
      <c r="E56" s="40" t="e">
        <f>SUM(#REF!)</f>
        <v>#REF!</v>
      </c>
      <c r="F56" s="40" t="e">
        <f>SUM(#REF!)</f>
        <v>#REF!</v>
      </c>
      <c r="G56" s="40" t="e">
        <f>SUM(#REF!)</f>
        <v>#REF!</v>
      </c>
      <c r="H56" s="40">
        <f t="shared" ref="H56:Q56" si="1">SUM(H20:H55)</f>
        <v>52884068</v>
      </c>
      <c r="I56" s="40">
        <f t="shared" si="1"/>
        <v>5590496</v>
      </c>
      <c r="J56" s="40">
        <f t="shared" si="1"/>
        <v>11563390</v>
      </c>
      <c r="K56" s="40">
        <f t="shared" si="1"/>
        <v>1337069</v>
      </c>
      <c r="L56" s="40">
        <f t="shared" si="1"/>
        <v>23020845</v>
      </c>
      <c r="M56" s="40">
        <f t="shared" si="1"/>
        <v>2194263</v>
      </c>
      <c r="N56" s="40">
        <f t="shared" si="1"/>
        <v>6750435</v>
      </c>
      <c r="O56" s="40">
        <f t="shared" si="1"/>
        <v>3764639</v>
      </c>
      <c r="P56" s="40">
        <f t="shared" si="1"/>
        <v>17146</v>
      </c>
      <c r="Q56" s="40">
        <f t="shared" si="1"/>
        <v>2613</v>
      </c>
      <c r="R56" s="48" t="e">
        <f>SUM(#REF!)</f>
        <v>#REF!</v>
      </c>
      <c r="S56" s="48" t="e">
        <f>SUM(#REF!)</f>
        <v>#REF!</v>
      </c>
      <c r="T56" s="48" t="e">
        <f>SUM(#REF!)</f>
        <v>#REF!</v>
      </c>
      <c r="U56" s="48" t="e">
        <f>SUM(#REF!)</f>
        <v>#REF!</v>
      </c>
      <c r="V56" s="48" t="e">
        <f>SUM(#REF!)</f>
        <v>#REF!</v>
      </c>
    </row>
    <row r="57" spans="1:22" s="18" customFormat="1" x14ac:dyDescent="0.25">
      <c r="A57" s="123" t="s">
        <v>40</v>
      </c>
      <c r="B57" s="124"/>
      <c r="C57" s="125"/>
      <c r="D57" s="40"/>
      <c r="E57" s="40"/>
      <c r="F57" s="40"/>
      <c r="G57" s="40"/>
      <c r="H57" s="40"/>
      <c r="I57" s="84"/>
      <c r="J57" s="40"/>
      <c r="K57" s="84"/>
      <c r="L57" s="95"/>
      <c r="M57" s="95"/>
      <c r="N57" s="40"/>
      <c r="O57" s="40"/>
      <c r="P57" s="40"/>
      <c r="Q57" s="40"/>
      <c r="R57" s="68"/>
      <c r="S57" s="68"/>
      <c r="T57" s="68"/>
      <c r="U57" s="68"/>
      <c r="V57" s="68"/>
    </row>
    <row r="58" spans="1:22" s="18" customFormat="1" x14ac:dyDescent="0.25">
      <c r="A58" s="126" t="s">
        <v>135</v>
      </c>
      <c r="B58" s="127"/>
      <c r="C58" s="128"/>
      <c r="D58" s="40"/>
      <c r="E58" s="40"/>
      <c r="F58" s="40"/>
      <c r="G58" s="40"/>
      <c r="H58" s="40">
        <v>1585301</v>
      </c>
      <c r="I58" s="84"/>
      <c r="J58" s="40"/>
      <c r="K58" s="84"/>
      <c r="L58" s="95"/>
      <c r="M58" s="95"/>
      <c r="N58" s="40"/>
      <c r="O58" s="40"/>
      <c r="P58" s="40"/>
      <c r="Q58" s="40"/>
      <c r="R58" s="68"/>
      <c r="S58" s="68"/>
      <c r="T58" s="68"/>
      <c r="U58" s="68"/>
      <c r="V58" s="68"/>
    </row>
    <row r="59" spans="1:22" s="18" customFormat="1" x14ac:dyDescent="0.25">
      <c r="A59" s="126" t="s">
        <v>51</v>
      </c>
      <c r="B59" s="127"/>
      <c r="C59" s="128"/>
      <c r="D59" s="40"/>
      <c r="E59" s="40"/>
      <c r="F59" s="40"/>
      <c r="G59" s="40"/>
      <c r="H59" s="32">
        <f>955491+32914</f>
        <v>988405</v>
      </c>
      <c r="I59" s="84"/>
      <c r="J59" s="40"/>
      <c r="K59" s="84"/>
      <c r="L59" s="95"/>
      <c r="M59" s="95"/>
      <c r="N59" s="40"/>
      <c r="O59" s="40"/>
      <c r="P59" s="40"/>
      <c r="Q59" s="40"/>
      <c r="R59" s="68"/>
      <c r="S59" s="68"/>
      <c r="T59" s="68"/>
      <c r="U59" s="68"/>
      <c r="V59" s="68"/>
    </row>
    <row r="60" spans="1:22" s="18" customFormat="1" x14ac:dyDescent="0.25">
      <c r="A60" s="121" t="s">
        <v>29</v>
      </c>
      <c r="B60" s="121"/>
      <c r="C60" s="121"/>
      <c r="D60" s="22"/>
      <c r="E60" s="22"/>
      <c r="F60" s="22"/>
      <c r="G60" s="22"/>
      <c r="H60" s="22"/>
      <c r="I60" s="83"/>
      <c r="J60" s="22"/>
      <c r="K60" s="83"/>
      <c r="L60" s="94"/>
      <c r="M60" s="94"/>
      <c r="N60" s="22"/>
      <c r="O60" s="22"/>
      <c r="P60" s="22"/>
      <c r="Q60" s="22"/>
    </row>
    <row r="61" spans="1:22" s="18" customFormat="1" ht="15.75" x14ac:dyDescent="0.25">
      <c r="A61" s="99">
        <v>37</v>
      </c>
      <c r="B61" s="101" t="s">
        <v>136</v>
      </c>
      <c r="C61" s="100" t="s">
        <v>105</v>
      </c>
      <c r="D61" s="22"/>
      <c r="E61" s="22"/>
      <c r="F61" s="22"/>
      <c r="G61" s="22"/>
      <c r="H61" s="22">
        <v>10008570</v>
      </c>
      <c r="I61" s="83"/>
      <c r="J61" s="22"/>
      <c r="K61" s="83"/>
      <c r="L61" s="94"/>
      <c r="M61" s="94"/>
      <c r="N61" s="22"/>
      <c r="O61" s="22"/>
      <c r="P61" s="22"/>
      <c r="Q61" s="22"/>
    </row>
    <row r="62" spans="1:22" s="18" customFormat="1" ht="31.5" x14ac:dyDescent="0.25">
      <c r="A62" s="99">
        <v>38</v>
      </c>
      <c r="B62" s="101" t="s">
        <v>137</v>
      </c>
      <c r="C62" s="100" t="s">
        <v>105</v>
      </c>
      <c r="D62" s="22"/>
      <c r="E62" s="22"/>
      <c r="F62" s="22"/>
      <c r="G62" s="22"/>
      <c r="H62" s="22">
        <v>1220951</v>
      </c>
      <c r="I62" s="83"/>
      <c r="J62" s="22"/>
      <c r="K62" s="83"/>
      <c r="L62" s="94"/>
      <c r="M62" s="94"/>
      <c r="N62" s="22"/>
      <c r="O62" s="22"/>
      <c r="P62" s="22"/>
      <c r="Q62" s="22"/>
    </row>
    <row r="63" spans="1:22" s="18" customFormat="1" ht="15.75" x14ac:dyDescent="0.25">
      <c r="A63" s="99">
        <v>39</v>
      </c>
      <c r="B63" s="35" t="s">
        <v>52</v>
      </c>
      <c r="C63" s="36" t="s">
        <v>138</v>
      </c>
      <c r="D63" s="22"/>
      <c r="E63" s="22"/>
      <c r="F63" s="23"/>
      <c r="G63" s="22"/>
      <c r="H63" s="29">
        <v>194742</v>
      </c>
      <c r="I63" s="83"/>
      <c r="J63" s="22"/>
      <c r="K63" s="83"/>
      <c r="L63" s="94"/>
      <c r="M63" s="94"/>
      <c r="N63" s="22"/>
      <c r="O63" s="22"/>
      <c r="P63" s="22"/>
      <c r="Q63" s="22"/>
      <c r="R63" s="29"/>
      <c r="S63" s="29"/>
      <c r="T63" s="29"/>
      <c r="U63" s="29"/>
      <c r="V63" s="29"/>
    </row>
    <row r="64" spans="1:22" s="18" customFormat="1" x14ac:dyDescent="0.25">
      <c r="A64" s="122" t="s">
        <v>30</v>
      </c>
      <c r="B64" s="122"/>
      <c r="C64" s="122"/>
      <c r="D64" s="40" t="e">
        <f>SUM(#REF!)</f>
        <v>#REF!</v>
      </c>
      <c r="E64" s="40" t="e">
        <f>SUM(#REF!)</f>
        <v>#REF!</v>
      </c>
      <c r="F64" s="40" t="e">
        <f>SUM(#REF!)</f>
        <v>#REF!</v>
      </c>
      <c r="G64" s="40" t="e">
        <f>SUM(#REF!)</f>
        <v>#REF!</v>
      </c>
      <c r="H64" s="40">
        <f>SUM(H61:H63)</f>
        <v>11424263</v>
      </c>
      <c r="I64" s="84"/>
      <c r="J64" s="40"/>
      <c r="K64" s="84"/>
      <c r="L64" s="95"/>
      <c r="M64" s="95"/>
      <c r="N64" s="40"/>
      <c r="O64" s="40"/>
      <c r="P64" s="40"/>
      <c r="Q64" s="40"/>
      <c r="R64" s="40" t="e">
        <f>SUM(#REF!)</f>
        <v>#REF!</v>
      </c>
      <c r="S64" s="40" t="e">
        <f>SUM(#REF!)</f>
        <v>#REF!</v>
      </c>
      <c r="T64" s="40" t="e">
        <f>SUM(#REF!)</f>
        <v>#REF!</v>
      </c>
      <c r="U64" s="40" t="e">
        <f>SUM(#REF!)</f>
        <v>#REF!</v>
      </c>
      <c r="V64" s="40" t="e">
        <f>SUM(#REF!)</f>
        <v>#REF!</v>
      </c>
    </row>
    <row r="65" spans="1:24" s="18" customFormat="1" x14ac:dyDescent="0.25">
      <c r="A65" s="134" t="s">
        <v>18</v>
      </c>
      <c r="B65" s="134"/>
      <c r="C65" s="134"/>
      <c r="D65" s="37" t="e">
        <f>D56+D64</f>
        <v>#REF!</v>
      </c>
      <c r="E65" s="37" t="e">
        <f>E56+E64</f>
        <v>#REF!</v>
      </c>
      <c r="F65" s="37" t="e">
        <f>F56+F64</f>
        <v>#REF!</v>
      </c>
      <c r="G65" s="37" t="e">
        <f>G56+G64</f>
        <v>#REF!</v>
      </c>
      <c r="H65" s="97">
        <f t="shared" ref="H65:Q65" si="2">H56+H58+H59+H64</f>
        <v>66882037</v>
      </c>
      <c r="I65" s="97">
        <f t="shared" si="2"/>
        <v>5590496</v>
      </c>
      <c r="J65" s="97">
        <f t="shared" si="2"/>
        <v>11563390</v>
      </c>
      <c r="K65" s="97">
        <f t="shared" si="2"/>
        <v>1337069</v>
      </c>
      <c r="L65" s="97">
        <f t="shared" si="2"/>
        <v>23020845</v>
      </c>
      <c r="M65" s="97">
        <f t="shared" si="2"/>
        <v>2194263</v>
      </c>
      <c r="N65" s="97">
        <f t="shared" si="2"/>
        <v>6750435</v>
      </c>
      <c r="O65" s="97">
        <f t="shared" si="2"/>
        <v>3764639</v>
      </c>
      <c r="P65" s="97">
        <f t="shared" si="2"/>
        <v>17146</v>
      </c>
      <c r="Q65" s="97">
        <f t="shared" si="2"/>
        <v>2613</v>
      </c>
      <c r="R65" s="37" t="e">
        <f t="shared" ref="R65:V65" si="3">R56+R64</f>
        <v>#REF!</v>
      </c>
      <c r="S65" s="37" t="e">
        <f t="shared" si="3"/>
        <v>#REF!</v>
      </c>
      <c r="T65" s="37" t="e">
        <f t="shared" si="3"/>
        <v>#REF!</v>
      </c>
      <c r="U65" s="37" t="e">
        <f t="shared" si="3"/>
        <v>#REF!</v>
      </c>
      <c r="V65" s="37" t="e">
        <f t="shared" si="3"/>
        <v>#REF!</v>
      </c>
      <c r="X65" s="105"/>
    </row>
    <row r="66" spans="1:24" s="18" customFormat="1" ht="15" hidden="1" customHeight="1" x14ac:dyDescent="0.25">
      <c r="A66" s="120" t="s">
        <v>35</v>
      </c>
      <c r="B66" s="120"/>
      <c r="C66" s="120"/>
      <c r="D66" s="37"/>
      <c r="E66" s="37"/>
      <c r="F66" s="37"/>
      <c r="G66" s="37"/>
      <c r="H66" s="50"/>
      <c r="I66" s="85"/>
      <c r="J66" s="37"/>
      <c r="K66" s="85"/>
      <c r="L66" s="96"/>
      <c r="M66" s="96"/>
      <c r="N66" s="37"/>
      <c r="O66" s="37"/>
      <c r="P66" s="37"/>
      <c r="Q66" s="37"/>
      <c r="R66" s="30"/>
      <c r="S66" s="30"/>
      <c r="T66" s="30"/>
      <c r="U66" s="30"/>
      <c r="V66" s="30"/>
    </row>
    <row r="67" spans="1:24" s="18" customFormat="1" hidden="1" x14ac:dyDescent="0.25">
      <c r="A67" s="110" t="s">
        <v>36</v>
      </c>
      <c r="B67" s="110"/>
      <c r="C67" s="110"/>
      <c r="D67" s="37"/>
      <c r="E67" s="37"/>
      <c r="F67" s="37"/>
      <c r="G67" s="37"/>
      <c r="H67" s="37">
        <f>H65*H66</f>
        <v>0</v>
      </c>
      <c r="I67" s="85"/>
      <c r="J67" s="37"/>
      <c r="K67" s="85"/>
      <c r="L67" s="96"/>
      <c r="M67" s="96"/>
      <c r="N67" s="37"/>
      <c r="O67" s="37"/>
      <c r="P67" s="37"/>
      <c r="Q67" s="37"/>
      <c r="R67" s="30"/>
      <c r="S67" s="30"/>
      <c r="T67" s="30"/>
      <c r="U67" s="30"/>
      <c r="V67" s="30"/>
    </row>
    <row r="68" spans="1:24" s="18" customFormat="1" x14ac:dyDescent="0.25">
      <c r="A68" s="30"/>
      <c r="B68" s="30" t="s">
        <v>2</v>
      </c>
      <c r="C68" s="29"/>
      <c r="D68" s="29"/>
      <c r="E68" s="22"/>
      <c r="F68" s="31"/>
      <c r="G68" s="22"/>
      <c r="H68" s="32">
        <f>H65*20%</f>
        <v>13376407.4</v>
      </c>
      <c r="I68" s="83"/>
      <c r="J68" s="22"/>
      <c r="K68" s="83"/>
      <c r="L68" s="94"/>
      <c r="M68" s="94"/>
      <c r="N68" s="22"/>
      <c r="O68" s="22"/>
      <c r="P68" s="22"/>
      <c r="Q68" s="22"/>
      <c r="R68" s="30"/>
      <c r="S68" s="30"/>
      <c r="T68" s="30"/>
      <c r="U68" s="30"/>
      <c r="V68" s="30"/>
    </row>
    <row r="69" spans="1:24" s="18" customFormat="1" x14ac:dyDescent="0.25">
      <c r="A69" s="30"/>
      <c r="B69" s="30" t="s">
        <v>3</v>
      </c>
      <c r="C69" s="29"/>
      <c r="D69" s="29"/>
      <c r="E69" s="22"/>
      <c r="F69" s="31"/>
      <c r="G69" s="22"/>
      <c r="H69" s="32">
        <f>H65+H68</f>
        <v>80258444.400000006</v>
      </c>
      <c r="I69" s="83"/>
      <c r="J69" s="22"/>
      <c r="K69" s="83"/>
      <c r="L69" s="94"/>
      <c r="M69" s="94"/>
      <c r="N69" s="22"/>
      <c r="O69" s="22"/>
      <c r="P69" s="22"/>
      <c r="Q69" s="22"/>
      <c r="R69" s="30"/>
      <c r="S69" s="30"/>
      <c r="T69" s="30"/>
      <c r="U69" s="30"/>
      <c r="V69" s="30"/>
    </row>
    <row r="70" spans="1:24" hidden="1" x14ac:dyDescent="0.25">
      <c r="A70" s="119" t="s">
        <v>19</v>
      </c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30"/>
      <c r="S70" s="30"/>
      <c r="T70" s="30"/>
      <c r="U70" s="30"/>
      <c r="V70" s="30"/>
    </row>
    <row r="71" spans="1:24" ht="15" hidden="1" customHeight="1" x14ac:dyDescent="0.25">
      <c r="A71" s="58" t="s">
        <v>11</v>
      </c>
      <c r="B71" s="120" t="s">
        <v>12</v>
      </c>
      <c r="C71" s="120"/>
      <c r="D71" s="33"/>
      <c r="E71" s="28"/>
      <c r="F71" s="34"/>
      <c r="G71" s="28"/>
      <c r="H71" s="27" t="e">
        <f>#REF!</f>
        <v>#REF!</v>
      </c>
      <c r="I71" s="28"/>
      <c r="J71" s="28"/>
      <c r="K71" s="28"/>
      <c r="L71" s="28"/>
      <c r="M71" s="28"/>
      <c r="N71" s="28"/>
      <c r="O71" s="28"/>
      <c r="P71" s="28"/>
      <c r="Q71" s="28"/>
      <c r="R71" s="30"/>
      <c r="S71" s="30"/>
      <c r="T71" s="30"/>
      <c r="U71" s="30"/>
      <c r="V71" s="30"/>
    </row>
    <row r="72" spans="1:24" ht="13.5" hidden="1" customHeight="1" x14ac:dyDescent="0.25">
      <c r="A72" s="133" t="s">
        <v>6</v>
      </c>
      <c r="B72" s="133"/>
      <c r="C72" s="133"/>
      <c r="D72" s="133"/>
      <c r="E72" s="133"/>
      <c r="F72" s="133"/>
      <c r="G72" s="26"/>
      <c r="H72" s="27" t="e">
        <f>E65*6.21+16</f>
        <v>#REF!</v>
      </c>
      <c r="I72" s="28"/>
      <c r="J72" s="28"/>
      <c r="K72" s="28"/>
      <c r="L72" s="28"/>
      <c r="M72" s="28"/>
      <c r="N72" s="28"/>
      <c r="O72" s="28"/>
      <c r="P72" s="28"/>
      <c r="Q72" s="28"/>
      <c r="R72" s="30"/>
      <c r="S72" s="30"/>
      <c r="T72" s="30"/>
      <c r="U72" s="30"/>
      <c r="V72" s="30"/>
    </row>
    <row r="73" spans="1:24" ht="13.5" hidden="1" customHeight="1" x14ac:dyDescent="0.25">
      <c r="A73" s="133" t="s">
        <v>13</v>
      </c>
      <c r="B73" s="133"/>
      <c r="C73" s="133"/>
      <c r="D73" s="133"/>
      <c r="E73" s="133"/>
      <c r="F73" s="133"/>
      <c r="G73" s="26"/>
      <c r="H73" s="27" t="e">
        <f>F65*5.19+1</f>
        <v>#REF!</v>
      </c>
      <c r="I73" s="28"/>
      <c r="J73" s="28"/>
      <c r="K73" s="28"/>
      <c r="L73" s="28"/>
      <c r="M73" s="28"/>
      <c r="N73" s="28"/>
      <c r="O73" s="28"/>
      <c r="P73" s="28"/>
      <c r="Q73" s="28"/>
      <c r="R73" s="30"/>
      <c r="S73" s="30"/>
      <c r="T73" s="30"/>
      <c r="U73" s="30"/>
      <c r="V73" s="30"/>
    </row>
    <row r="74" spans="1:24" ht="15.75" hidden="1" customHeight="1" x14ac:dyDescent="0.25">
      <c r="A74" s="30"/>
      <c r="B74" s="33" t="s">
        <v>39</v>
      </c>
      <c r="C74" s="41"/>
      <c r="D74" s="41" t="e">
        <f>D65</f>
        <v>#REF!</v>
      </c>
      <c r="E74" s="41"/>
      <c r="F74" s="42"/>
      <c r="G74" s="41"/>
      <c r="H74" s="41" t="e">
        <f>H65+H72+H73</f>
        <v>#REF!</v>
      </c>
      <c r="I74" s="41"/>
      <c r="J74" s="41"/>
      <c r="K74" s="41"/>
      <c r="L74" s="41"/>
      <c r="M74" s="41"/>
      <c r="N74" s="41"/>
      <c r="O74" s="41"/>
      <c r="P74" s="41"/>
      <c r="Q74" s="41"/>
      <c r="R74" s="49"/>
      <c r="S74" s="49"/>
      <c r="T74" s="49"/>
      <c r="U74" s="49"/>
      <c r="V74" s="49"/>
    </row>
    <row r="75" spans="1:24" s="15" customFormat="1" x14ac:dyDescent="0.25">
      <c r="A75" s="130" t="s">
        <v>44</v>
      </c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5"/>
      <c r="S75" s="5"/>
      <c r="T75" s="5"/>
      <c r="U75" s="5"/>
      <c r="V75" s="5"/>
    </row>
    <row r="76" spans="1:24" s="15" customFormat="1" x14ac:dyDescent="0.25">
      <c r="A76" s="65"/>
      <c r="B76" s="74" t="s">
        <v>45</v>
      </c>
      <c r="C76" s="66"/>
      <c r="D76" s="66"/>
      <c r="E76" s="66"/>
      <c r="F76" s="66"/>
      <c r="G76" s="66"/>
      <c r="H76" s="66"/>
      <c r="I76" s="66"/>
      <c r="J76" s="66"/>
      <c r="K76" s="81"/>
      <c r="L76" s="88"/>
      <c r="M76" s="88"/>
      <c r="N76" s="66"/>
      <c r="O76" s="66"/>
      <c r="P76" s="66"/>
      <c r="Q76" s="66"/>
      <c r="R76" s="5"/>
      <c r="S76" s="5"/>
      <c r="T76" s="5"/>
      <c r="U76" s="5"/>
      <c r="V76" s="5"/>
    </row>
    <row r="77" spans="1:24" ht="15.75" x14ac:dyDescent="0.25">
      <c r="A77" s="11"/>
      <c r="B77" s="73" t="s">
        <v>46</v>
      </c>
      <c r="C77" s="8"/>
      <c r="D77" s="8"/>
      <c r="E77" s="8"/>
      <c r="F77" s="8"/>
      <c r="G77" s="20"/>
      <c r="H77" s="20"/>
      <c r="I77" s="8"/>
      <c r="J77" s="8"/>
      <c r="K77" s="20"/>
      <c r="L77" s="20"/>
      <c r="M77" s="20"/>
      <c r="N77" s="8"/>
      <c r="O77" s="8"/>
      <c r="P77" s="8"/>
      <c r="Q77" s="8"/>
    </row>
    <row r="78" spans="1:24" s="43" customFormat="1" ht="22.15" customHeight="1" x14ac:dyDescent="0.25">
      <c r="B78" s="24" t="s">
        <v>53</v>
      </c>
      <c r="C78" s="44"/>
      <c r="D78" s="56"/>
      <c r="E78" s="44"/>
      <c r="F78" s="129" t="s">
        <v>25</v>
      </c>
      <c r="G78" s="129"/>
      <c r="H78" s="76"/>
      <c r="I78" s="106" t="s">
        <v>54</v>
      </c>
      <c r="J78" s="107"/>
      <c r="K78" s="25"/>
      <c r="L78" s="25"/>
      <c r="M78" s="25"/>
      <c r="N78" s="25"/>
      <c r="O78" s="25"/>
      <c r="P78" s="25"/>
      <c r="Q78" s="25"/>
      <c r="R78" s="5"/>
      <c r="S78" s="5"/>
      <c r="T78" s="5"/>
      <c r="U78" s="5"/>
      <c r="V78" s="5"/>
    </row>
    <row r="79" spans="1:24" s="43" customFormat="1" ht="15.75" x14ac:dyDescent="0.25">
      <c r="B79" s="24"/>
      <c r="C79" s="25"/>
      <c r="D79" s="25"/>
      <c r="E79" s="75"/>
      <c r="F79" s="25"/>
      <c r="G79" s="46"/>
      <c r="H79" s="45"/>
      <c r="I79" s="25"/>
      <c r="J79" s="25"/>
      <c r="K79" s="25"/>
      <c r="L79" s="25"/>
      <c r="M79" s="25"/>
      <c r="N79" s="25"/>
      <c r="O79" s="25"/>
      <c r="P79" s="25"/>
      <c r="Q79" s="25"/>
      <c r="R79" s="5"/>
      <c r="S79" s="5"/>
      <c r="T79" s="5"/>
      <c r="U79" s="5"/>
      <c r="V79" s="5"/>
    </row>
    <row r="80" spans="1:24" s="43" customFormat="1" ht="15.75" x14ac:dyDescent="0.25">
      <c r="B80" s="24" t="s">
        <v>56</v>
      </c>
      <c r="C80" s="44"/>
      <c r="D80" s="57"/>
      <c r="E80" s="44"/>
      <c r="F80" s="57" t="s">
        <v>28</v>
      </c>
      <c r="G80" s="77"/>
      <c r="H80" s="77"/>
      <c r="I80" s="106" t="s">
        <v>57</v>
      </c>
      <c r="J80" s="107"/>
      <c r="K80" s="25"/>
      <c r="L80" s="25"/>
      <c r="M80" s="25"/>
      <c r="N80" s="25"/>
      <c r="O80" s="25"/>
      <c r="P80" s="25"/>
      <c r="Q80" s="25"/>
      <c r="R80" s="5"/>
      <c r="S80" s="5"/>
      <c r="T80" s="5"/>
      <c r="U80" s="5"/>
      <c r="V80" s="5"/>
    </row>
    <row r="81" spans="2:22" s="7" customFormat="1" ht="18.75" x14ac:dyDescent="0.25">
      <c r="B81" s="19"/>
      <c r="C81" s="6"/>
      <c r="D81" s="6"/>
      <c r="E81" s="3"/>
      <c r="F81" s="21"/>
      <c r="G81" s="21"/>
      <c r="H81" s="21"/>
      <c r="I81" s="2"/>
      <c r="J81" s="2"/>
      <c r="K81" s="2"/>
      <c r="L81" s="2"/>
      <c r="M81" s="2"/>
      <c r="N81" s="2"/>
      <c r="O81" s="2"/>
      <c r="P81" s="2"/>
      <c r="Q81" s="2"/>
      <c r="R81" s="5"/>
      <c r="S81" s="5"/>
      <c r="T81" s="5"/>
      <c r="U81" s="5"/>
      <c r="V81" s="5"/>
    </row>
    <row r="82" spans="2:22" s="43" customFormat="1" ht="15.75" x14ac:dyDescent="0.25">
      <c r="B82" s="24" t="s">
        <v>55</v>
      </c>
      <c r="C82" s="44"/>
      <c r="D82" s="57"/>
      <c r="E82" s="44"/>
      <c r="F82" s="57"/>
      <c r="G82" s="77"/>
      <c r="H82" s="77"/>
      <c r="I82" s="106" t="s">
        <v>58</v>
      </c>
      <c r="J82" s="107"/>
      <c r="K82" s="25"/>
      <c r="L82" s="25"/>
      <c r="M82" s="25"/>
      <c r="N82" s="25"/>
      <c r="O82" s="25"/>
      <c r="P82" s="25"/>
      <c r="Q82" s="25"/>
      <c r="R82" s="5"/>
      <c r="S82" s="5"/>
      <c r="T82" s="5"/>
      <c r="U82" s="5"/>
      <c r="V82" s="5"/>
    </row>
    <row r="83" spans="2:22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2:22" x14ac:dyDescent="0.25">
      <c r="C84" s="1"/>
      <c r="D84" s="1"/>
      <c r="E84" s="1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2:22" x14ac:dyDescent="0.25">
      <c r="C85" s="1"/>
      <c r="D85" s="1"/>
      <c r="E85" s="1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2:22" x14ac:dyDescent="0.25">
      <c r="C86" s="1"/>
      <c r="D86" s="1"/>
      <c r="E86" s="1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2:22" x14ac:dyDescent="0.25">
      <c r="C87" s="1"/>
      <c r="D87" s="1"/>
      <c r="E87" s="1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2:22" x14ac:dyDescent="0.25">
      <c r="C88" s="1"/>
      <c r="D88" s="1"/>
      <c r="E88" s="1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2:22" x14ac:dyDescent="0.25">
      <c r="C89" s="1"/>
      <c r="D89" s="1"/>
      <c r="E89" s="1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2:22" x14ac:dyDescent="0.25">
      <c r="C90" s="1"/>
      <c r="D90" s="1"/>
      <c r="E90" s="1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2:22" x14ac:dyDescent="0.25">
      <c r="C91" s="1"/>
      <c r="D91" s="1"/>
      <c r="E91" s="1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2:22" x14ac:dyDescent="0.25">
      <c r="C92" s="1"/>
      <c r="D92" s="1"/>
      <c r="E92" s="1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2:22" x14ac:dyDescent="0.25">
      <c r="C93" s="1"/>
      <c r="D93" s="1"/>
      <c r="E93" s="1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2:22" x14ac:dyDescent="0.25">
      <c r="C94" s="1"/>
      <c r="D94" s="1"/>
      <c r="E94" s="1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2:22" x14ac:dyDescent="0.25">
      <c r="C95" s="1"/>
      <c r="D95" s="1"/>
      <c r="E95" s="1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2:22" x14ac:dyDescent="0.25">
      <c r="C96" s="1"/>
      <c r="D96" s="1"/>
      <c r="E96" s="1"/>
      <c r="F96" s="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3:17" x14ac:dyDescent="0.25">
      <c r="C97" s="1"/>
      <c r="D97" s="1"/>
      <c r="E97" s="1"/>
      <c r="F97" s="4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3:17" x14ac:dyDescent="0.25">
      <c r="C98" s="1"/>
      <c r="D98" s="1"/>
      <c r="E98" s="1"/>
      <c r="F98" s="4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3:17" x14ac:dyDescent="0.25">
      <c r="C99" s="1"/>
      <c r="D99" s="1"/>
      <c r="E99" s="1"/>
      <c r="F99" s="4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3:17" x14ac:dyDescent="0.25">
      <c r="C100" s="1"/>
      <c r="D100" s="1"/>
      <c r="E100" s="1"/>
      <c r="F100" s="4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3:17" x14ac:dyDescent="0.25">
      <c r="C101" s="1"/>
      <c r="D101" s="1"/>
      <c r="E101" s="1"/>
      <c r="F101" s="4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3:17" x14ac:dyDescent="0.25">
      <c r="C102" s="1"/>
      <c r="D102" s="1"/>
      <c r="E102" s="1"/>
      <c r="F102" s="4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3:17" x14ac:dyDescent="0.25">
      <c r="C103" s="1"/>
      <c r="D103" s="1"/>
      <c r="E103" s="1"/>
      <c r="F103" s="4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3:17" x14ac:dyDescent="0.25">
      <c r="C104" s="1"/>
      <c r="D104" s="1"/>
      <c r="E104" s="1"/>
      <c r="F104" s="4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3:17" x14ac:dyDescent="0.25">
      <c r="C105" s="1"/>
      <c r="D105" s="1"/>
      <c r="E105" s="1"/>
      <c r="F105" s="4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3:17" x14ac:dyDescent="0.25">
      <c r="C106" s="1"/>
      <c r="D106" s="1"/>
      <c r="E106" s="1"/>
      <c r="F106" s="4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3:17" x14ac:dyDescent="0.25">
      <c r="C107" s="1"/>
      <c r="D107" s="1"/>
      <c r="E107" s="1"/>
      <c r="F107" s="4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3:17" x14ac:dyDescent="0.25">
      <c r="C108" s="1"/>
      <c r="D108" s="1"/>
      <c r="E108" s="1"/>
      <c r="F108" s="4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3:17" x14ac:dyDescent="0.25">
      <c r="C109" s="1"/>
      <c r="D109" s="1"/>
      <c r="E109" s="1"/>
      <c r="F109" s="4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3:17" x14ac:dyDescent="0.25">
      <c r="C110" s="1"/>
      <c r="D110" s="1"/>
      <c r="E110" s="1"/>
      <c r="F110" s="4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3:17" x14ac:dyDescent="0.25">
      <c r="C111" s="1"/>
      <c r="D111" s="1"/>
      <c r="E111" s="1"/>
      <c r="F111" s="4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3:17" x14ac:dyDescent="0.25">
      <c r="C112" s="1"/>
      <c r="D112" s="1"/>
      <c r="E112" s="1"/>
      <c r="F112" s="4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3:17" x14ac:dyDescent="0.25">
      <c r="C113" s="1"/>
      <c r="D113" s="1"/>
      <c r="E113" s="1"/>
      <c r="F113" s="4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3:17" x14ac:dyDescent="0.25">
      <c r="C114" s="1"/>
      <c r="D114" s="1"/>
      <c r="E114" s="1"/>
      <c r="F114" s="4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3:17" x14ac:dyDescent="0.25">
      <c r="C115" s="1"/>
      <c r="D115" s="1"/>
      <c r="E115" s="1"/>
      <c r="F115" s="4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3:17" x14ac:dyDescent="0.25">
      <c r="C116" s="1"/>
      <c r="D116" s="1"/>
      <c r="E116" s="1"/>
      <c r="F116" s="4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</sheetData>
  <mergeCells count="44">
    <mergeCell ref="F78:G78"/>
    <mergeCell ref="A11:B11"/>
    <mergeCell ref="C11:D11"/>
    <mergeCell ref="A75:Q75"/>
    <mergeCell ref="A14:Q14"/>
    <mergeCell ref="D16:D17"/>
    <mergeCell ref="H16:H17"/>
    <mergeCell ref="A19:C19"/>
    <mergeCell ref="H15:Q15"/>
    <mergeCell ref="A15:A17"/>
    <mergeCell ref="A72:F72"/>
    <mergeCell ref="A56:C56"/>
    <mergeCell ref="A73:F73"/>
    <mergeCell ref="A65:C65"/>
    <mergeCell ref="B15:B17"/>
    <mergeCell ref="C15:C17"/>
    <mergeCell ref="A70:Q70"/>
    <mergeCell ref="B71:C71"/>
    <mergeCell ref="I16:Q16"/>
    <mergeCell ref="D15:G15"/>
    <mergeCell ref="E16:G16"/>
    <mergeCell ref="A60:C60"/>
    <mergeCell ref="A64:C64"/>
    <mergeCell ref="A67:C67"/>
    <mergeCell ref="A57:C57"/>
    <mergeCell ref="A58:C58"/>
    <mergeCell ref="A59:C59"/>
    <mergeCell ref="A66:C66"/>
    <mergeCell ref="I78:J78"/>
    <mergeCell ref="I80:J80"/>
    <mergeCell ref="I82:J82"/>
    <mergeCell ref="O2:Q2"/>
    <mergeCell ref="R15:V15"/>
    <mergeCell ref="R16:R17"/>
    <mergeCell ref="S16:V16"/>
    <mergeCell ref="A5:V5"/>
    <mergeCell ref="A6:V6"/>
    <mergeCell ref="A8:Q8"/>
    <mergeCell ref="A13:B13"/>
    <mergeCell ref="C13:D13"/>
    <mergeCell ref="A10:B10"/>
    <mergeCell ref="C10:D10"/>
    <mergeCell ref="A12:B12"/>
    <mergeCell ref="C12:D12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2021-11-25T00:47:27Z</dcterms:modified>
</cp:coreProperties>
</file>