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УИГЭС\2024\АП Модернизация АИС Струна-4М\1.1. Приложения к заявке\1.1.2 Проект договора\"/>
    </mc:Choice>
  </mc:AlternateContent>
  <bookViews>
    <workbookView xWindow="-120" yWindow="-120" windowWidth="25440" windowHeight="15840" tabRatio="771"/>
  </bookViews>
  <sheets>
    <sheet name="Давальческие материалы (свод)" sheetId="14" r:id="rId1"/>
  </sheets>
  <definedNames>
    <definedName name="_xlnm.Print_Titles" localSheetId="0">'Давальческие материалы (свод)'!$15:$16</definedName>
    <definedName name="_xlnm.Print_Area" localSheetId="0">'Давальческие материалы (свод)'!$A$1:$I$37</definedName>
  </definedNames>
  <calcPr calcId="162913"/>
</workbook>
</file>

<file path=xl/calcChain.xml><?xml version="1.0" encoding="utf-8"?>
<calcChain xmlns="http://schemas.openxmlformats.org/spreadsheetml/2006/main">
  <c r="G24" i="14" l="1"/>
  <c r="F24" i="14"/>
  <c r="G21" i="14"/>
  <c r="H21" i="14" s="1"/>
  <c r="G19" i="14"/>
  <c r="H19" i="14" s="1"/>
  <c r="G20" i="14"/>
  <c r="H20" i="14" s="1"/>
  <c r="G18" i="14"/>
  <c r="H18" i="14" s="1"/>
  <c r="F21" i="14"/>
  <c r="F19" i="14"/>
  <c r="F20" i="14"/>
  <c r="F18" i="14"/>
  <c r="F22" i="14" l="1"/>
  <c r="H24" i="14"/>
  <c r="H22" i="14" l="1"/>
  <c r="H25" i="14"/>
  <c r="H26" i="14" l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D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E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  <comment ref="G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<sst xmlns="http://schemas.openxmlformats.org/spreadsheetml/2006/main" count="50" uniqueCount="43">
  <si>
    <t>Наименование</t>
  </si>
  <si>
    <t>Ед. изм.</t>
  </si>
  <si>
    <t>1000 м</t>
  </si>
  <si>
    <t>Экономист ОКС У-ИГЭС</t>
  </si>
  <si>
    <t>Н.Н. Татаринцева</t>
  </si>
  <si>
    <t>Инженер ОКС У-ИГЭС</t>
  </si>
  <si>
    <t>П.Е. Иванов</t>
  </si>
  <si>
    <t>№ п/п</t>
  </si>
  <si>
    <t xml:space="preserve">Кол-во
</t>
  </si>
  <si>
    <t>Стоимость в ТЦ, руб. (справочно)</t>
  </si>
  <si>
    <t>Главный инженер У-ИГЭС</t>
  </si>
  <si>
    <t>С.В. Крапицкий</t>
  </si>
  <si>
    <t>Примечание</t>
  </si>
  <si>
    <t>Цена, руб (БЦ)</t>
  </si>
  <si>
    <t>Цена (ТЦ), руб</t>
  </si>
  <si>
    <t>Всего Материалы поставки Заказчика</t>
  </si>
  <si>
    <t>ИТОГО :</t>
  </si>
  <si>
    <t>"Автоматизированная измерительная система контроля состояния гтс бетонной плотины УИГЭС. Инв. № 00491686\00040508. Модернизация оборудования АИС "Струна-4М" бетонной плотины Усть-Илимской ГЭС</t>
  </si>
  <si>
    <t>Начальник СМГТС У-ИГЭС</t>
  </si>
  <si>
    <t>А.А. Светличный</t>
  </si>
  <si>
    <t>Начальник ОКС У-ИГЭС</t>
  </si>
  <si>
    <t>А.В. Стасенко</t>
  </si>
  <si>
    <t>на Выполнение строительно-монтажных и пусконаладочных работ, поставка оборудования  по объекту:</t>
  </si>
  <si>
    <t>ЛСР 02-01-01.1 Автоматизация системы опроса КИА</t>
  </si>
  <si>
    <t>Кабель КИПвЭВнг(A)-LS 2х2х0,78</t>
  </si>
  <si>
    <t>м</t>
  </si>
  <si>
    <t>Кабель КИПвЭВнг(A)-LS 4х2х0,78</t>
  </si>
  <si>
    <t>Кабель волоконно-оптический 9/125 одномодовый, 4 волокна Hyperline FO-DT-IN/OUT-9S-4-LSZH-BK</t>
  </si>
  <si>
    <t>Кабель силовой с медными жилами ВВГнг(A)-LS 3х2,5-660</t>
  </si>
  <si>
    <t>ЛСР 02-01-03 Электроснабжение и заземление.</t>
  </si>
  <si>
    <t>Приложение №5 к договору №___________ от "_____" __________ 2024г</t>
  </si>
  <si>
    <t>Подрядчик:</t>
  </si>
  <si>
    <t>Заказчик: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</si>
  <si>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</si>
  <si>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</si>
  <si>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</si>
  <si>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доверенности №41 от 01.04.2023г</t>
  </si>
  <si>
    <t xml:space="preserve">_______________ </t>
  </si>
  <si>
    <t>_______________А.А.Карпачев</t>
  </si>
  <si>
    <t>«____» ___________ 2024г.</t>
  </si>
  <si>
    <t>М.П.</t>
  </si>
  <si>
    <t>Перечень</t>
  </si>
  <si>
    <t>давальческих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</si>
</sst>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5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5" fillId="0" borderId="1">
      <alignment vertical="top" wrapText="1"/>
    </xf>
    <xf numFmtId="0" fontId="2" fillId="0" borderId="0"/>
    <xf numFmtId="0" fontId="1" fillId="0" borderId="0"/>
    <xf numFmtId="0" fontId="1" fillId="0" borderId="1">
      <alignment vertical="top" wrapText="1"/>
    </xf>
    <xf numFmtId="0" fontId="9" fillId="0" borderId="0"/>
  </cellStyleXfs>
  <cellXfs count="65">
    <xf numFmtId="0" fontId="0" fillId="0" borderId="0" xfId="0"/>
    <xf numFmtId="0" fontId="6" fillId="2" borderId="0" xfId="0" applyFont="1" applyFill="1"/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right" vertical="top"/>
    </xf>
    <xf numFmtId="0" fontId="6" fillId="3" borderId="0" xfId="0" applyFont="1" applyFill="1"/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right" vertical="top" wrapText="1"/>
    </xf>
    <xf numFmtId="0" fontId="6" fillId="3" borderId="0" xfId="0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20" applyFont="1" applyFill="1" applyBorder="1" applyAlignment="1">
      <alignment horizontal="center"/>
    </xf>
    <xf numFmtId="49" fontId="6" fillId="2" borderId="1" xfId="20" applyNumberFormat="1" applyFont="1" applyFill="1" applyBorder="1" applyAlignment="1">
      <alignment horizontal="center"/>
    </xf>
    <xf numFmtId="0" fontId="6" fillId="3" borderId="1" xfId="2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1" xfId="27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3" fontId="7" fillId="3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2" fontId="7" fillId="2" borderId="2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vertical="center" wrapText="1"/>
    </xf>
    <xf numFmtId="2" fontId="7" fillId="2" borderId="2" xfId="0" applyNumberFormat="1" applyFont="1" applyFill="1" applyBorder="1" applyAlignment="1">
      <alignment horizontal="right" vertical="center" wrapText="1"/>
    </xf>
    <xf numFmtId="2" fontId="7" fillId="2" borderId="3" xfId="0" applyNumberFormat="1" applyFont="1" applyFill="1" applyBorder="1" applyAlignment="1">
      <alignment horizontal="right" vertical="center" wrapText="1"/>
    </xf>
    <xf numFmtId="2" fontId="7" fillId="2" borderId="4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top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10" fillId="0" borderId="0" xfId="29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1" fontId="10" fillId="0" borderId="0" xfId="29" applyNumberFormat="1" applyFont="1" applyBorder="1" applyAlignment="1">
      <alignment horizontal="right"/>
    </xf>
    <xf numFmtId="0" fontId="12" fillId="0" borderId="0" xfId="29" applyFont="1"/>
    <xf numFmtId="0" fontId="12" fillId="0" borderId="0" xfId="0" applyFont="1" applyAlignment="1">
      <alignment horizontal="right"/>
    </xf>
    <xf numFmtId="0" fontId="13" fillId="0" borderId="0" xfId="0" applyFont="1"/>
    <xf numFmtId="0" fontId="12" fillId="0" borderId="0" xfId="0" applyFont="1" applyFill="1" applyAlignment="1">
      <alignment horizontal="right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center" vertical="top" wrapText="1"/>
    </xf>
  </cellXfs>
  <cellStyles count="30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_Протокол согл дог цены - Приложение 1.1" xfId="29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showGridLines="0" tabSelected="1" view="pageBreakPreview" zoomScale="90" zoomScaleNormal="80" zoomScaleSheetLayoutView="90" workbookViewId="0">
      <selection activeCell="A13" sqref="A13:I13"/>
    </sheetView>
  </sheetViews>
  <sheetFormatPr defaultRowHeight="15.75" x14ac:dyDescent="0.25"/>
  <cols>
    <col min="1" max="1" width="7.140625" style="39" customWidth="1"/>
    <col min="2" max="2" width="55" style="1" customWidth="1"/>
    <col min="3" max="3" width="12.28515625" style="1" customWidth="1"/>
    <col min="4" max="4" width="10.7109375" style="40" customWidth="1"/>
    <col min="5" max="6" width="14.85546875" style="5" hidden="1" customWidth="1"/>
    <col min="7" max="7" width="14.85546875" style="1" customWidth="1"/>
    <col min="8" max="8" width="15.140625" style="4" customWidth="1"/>
    <col min="9" max="9" width="12.5703125" style="1" bestFit="1" customWidth="1"/>
    <col min="10" max="16384" width="9.140625" style="1"/>
  </cols>
  <sheetData>
    <row r="1" spans="1:9" x14ac:dyDescent="0.25">
      <c r="A1" s="51" t="s">
        <v>30</v>
      </c>
      <c r="B1" s="51"/>
      <c r="C1" s="51"/>
      <c r="D1" s="51"/>
      <c r="E1" s="51"/>
      <c r="F1" s="51"/>
      <c r="G1" s="51"/>
      <c r="H1" s="51"/>
      <c r="I1" s="51"/>
    </row>
    <row r="2" spans="1:9" x14ac:dyDescent="0.25">
      <c r="A2" s="52" t="s">
        <v>31</v>
      </c>
      <c r="B2" s="53"/>
      <c r="C2" s="54"/>
      <c r="D2" s="55"/>
      <c r="E2" s="1"/>
      <c r="H2" s="1"/>
      <c r="I2" s="56" t="s">
        <v>32</v>
      </c>
    </row>
    <row r="3" spans="1:9" x14ac:dyDescent="0.25">
      <c r="A3" s="57"/>
      <c r="B3" s="53"/>
      <c r="C3" s="54"/>
      <c r="D3" s="55"/>
      <c r="E3" s="1"/>
      <c r="H3" s="1"/>
      <c r="I3" s="58" t="s">
        <v>33</v>
      </c>
    </row>
    <row r="4" spans="1:9" x14ac:dyDescent="0.25">
      <c r="A4" s="57"/>
      <c r="B4" s="53"/>
      <c r="C4" s="54"/>
      <c r="D4" s="55"/>
      <c r="E4" s="1"/>
      <c r="H4" s="1"/>
      <c r="I4" s="58" t="s">
        <v>34</v>
      </c>
    </row>
    <row r="5" spans="1:9" s="9" customFormat="1" x14ac:dyDescent="0.25">
      <c r="A5" s="59"/>
      <c r="B5" s="53"/>
      <c r="C5" s="54"/>
      <c r="D5" s="55"/>
      <c r="F5" s="8"/>
      <c r="I5" s="58" t="s">
        <v>35</v>
      </c>
    </row>
    <row r="6" spans="1:9" s="9" customFormat="1" x14ac:dyDescent="0.25">
      <c r="A6" s="59"/>
      <c r="B6" s="53"/>
      <c r="C6" s="54"/>
      <c r="D6" s="55"/>
      <c r="F6" s="8"/>
      <c r="I6" s="60" t="s">
        <v>36</v>
      </c>
    </row>
    <row r="7" spans="1:9" x14ac:dyDescent="0.25">
      <c r="A7" s="61" t="s">
        <v>37</v>
      </c>
      <c r="B7" s="53"/>
      <c r="C7" s="54"/>
      <c r="D7" s="55"/>
      <c r="E7" s="1"/>
      <c r="H7" s="1"/>
      <c r="I7" s="58" t="s">
        <v>38</v>
      </c>
    </row>
    <row r="8" spans="1:9" x14ac:dyDescent="0.25">
      <c r="A8" s="62" t="s">
        <v>39</v>
      </c>
      <c r="B8" s="53"/>
      <c r="C8" s="54"/>
      <c r="D8" s="55"/>
      <c r="E8" s="1"/>
      <c r="H8" s="1"/>
      <c r="I8" s="58" t="s">
        <v>39</v>
      </c>
    </row>
    <row r="9" spans="1:9" x14ac:dyDescent="0.25">
      <c r="A9" s="57" t="s">
        <v>40</v>
      </c>
      <c r="B9" s="53"/>
      <c r="C9" s="54"/>
      <c r="D9" s="55"/>
      <c r="E9" s="1"/>
      <c r="H9" s="1"/>
      <c r="I9" s="63" t="s">
        <v>40</v>
      </c>
    </row>
    <row r="10" spans="1:9" ht="15.75" customHeight="1" x14ac:dyDescent="0.25">
      <c r="A10" s="64" t="s">
        <v>41</v>
      </c>
      <c r="B10" s="64"/>
      <c r="C10" s="64"/>
      <c r="D10" s="64"/>
      <c r="E10" s="64"/>
      <c r="F10" s="64"/>
      <c r="G10" s="64"/>
      <c r="H10" s="64"/>
      <c r="I10" s="64"/>
    </row>
    <row r="11" spans="1:9" s="9" customFormat="1" ht="15.75" customHeight="1" x14ac:dyDescent="0.25">
      <c r="A11" s="64" t="s">
        <v>42</v>
      </c>
      <c r="B11" s="64"/>
      <c r="C11" s="64"/>
      <c r="D11" s="64"/>
      <c r="E11" s="64"/>
      <c r="F11" s="64"/>
      <c r="G11" s="64"/>
      <c r="H11" s="64"/>
      <c r="I11" s="64"/>
    </row>
    <row r="12" spans="1:9" s="9" customFormat="1" ht="18.75" customHeight="1" x14ac:dyDescent="0.25">
      <c r="A12" s="48" t="s">
        <v>22</v>
      </c>
      <c r="B12" s="48"/>
      <c r="C12" s="48"/>
      <c r="D12" s="48"/>
      <c r="E12" s="48"/>
      <c r="F12" s="48"/>
      <c r="G12" s="48"/>
      <c r="H12" s="48"/>
      <c r="I12" s="48"/>
    </row>
    <row r="13" spans="1:9" s="9" customFormat="1" ht="39.75" customHeight="1" x14ac:dyDescent="0.25">
      <c r="A13" s="49" t="s">
        <v>17</v>
      </c>
      <c r="B13" s="49"/>
      <c r="C13" s="49"/>
      <c r="D13" s="49"/>
      <c r="E13" s="49"/>
      <c r="F13" s="49"/>
      <c r="G13" s="49"/>
      <c r="H13" s="49"/>
      <c r="I13" s="49"/>
    </row>
    <row r="14" spans="1:9" s="9" customFormat="1" x14ac:dyDescent="0.25">
      <c r="A14" s="50"/>
      <c r="B14" s="50"/>
      <c r="C14" s="50"/>
      <c r="D14" s="50"/>
      <c r="E14" s="50"/>
      <c r="F14" s="50"/>
      <c r="G14" s="50"/>
      <c r="H14" s="7"/>
      <c r="I14" s="10"/>
    </row>
    <row r="15" spans="1:9" ht="47.25" x14ac:dyDescent="0.25">
      <c r="A15" s="11" t="s">
        <v>7</v>
      </c>
      <c r="B15" s="12" t="s">
        <v>0</v>
      </c>
      <c r="C15" s="12" t="s">
        <v>1</v>
      </c>
      <c r="D15" s="11" t="s">
        <v>8</v>
      </c>
      <c r="E15" s="13" t="s">
        <v>13</v>
      </c>
      <c r="F15" s="13"/>
      <c r="G15" s="12" t="s">
        <v>14</v>
      </c>
      <c r="H15" s="12" t="s">
        <v>9</v>
      </c>
      <c r="I15" s="12" t="s">
        <v>12</v>
      </c>
    </row>
    <row r="16" spans="1:9" s="18" customFormat="1" x14ac:dyDescent="0.25">
      <c r="A16" s="14">
        <v>1</v>
      </c>
      <c r="B16" s="14">
        <v>2</v>
      </c>
      <c r="C16" s="14">
        <v>3</v>
      </c>
      <c r="D16" s="15">
        <v>4</v>
      </c>
      <c r="E16" s="16">
        <v>6</v>
      </c>
      <c r="F16" s="16"/>
      <c r="G16" s="14">
        <v>5</v>
      </c>
      <c r="H16" s="17">
        <v>6</v>
      </c>
      <c r="I16" s="17">
        <v>7</v>
      </c>
    </row>
    <row r="17" spans="1:9" x14ac:dyDescent="0.25">
      <c r="A17" s="19" t="s">
        <v>23</v>
      </c>
      <c r="B17" s="20"/>
      <c r="C17" s="12"/>
      <c r="D17" s="11"/>
      <c r="E17" s="21"/>
      <c r="F17" s="21"/>
      <c r="G17" s="22"/>
      <c r="H17" s="23"/>
      <c r="I17" s="24"/>
    </row>
    <row r="18" spans="1:9" x14ac:dyDescent="0.25">
      <c r="A18" s="12">
        <v>1</v>
      </c>
      <c r="B18" s="25" t="s">
        <v>24</v>
      </c>
      <c r="C18" s="26" t="s">
        <v>25</v>
      </c>
      <c r="D18" s="27">
        <v>750</v>
      </c>
      <c r="E18" s="28">
        <v>20.12</v>
      </c>
      <c r="F18" s="43">
        <f>D18*E18*1.0199</f>
        <v>15390.291000000001</v>
      </c>
      <c r="G18" s="43">
        <f>E18*1.0199*9.38</f>
        <v>192.48123944000002</v>
      </c>
      <c r="H18" s="29">
        <f>D18*G18</f>
        <v>144360.92958000003</v>
      </c>
      <c r="I18" s="30"/>
    </row>
    <row r="19" spans="1:9" x14ac:dyDescent="0.25">
      <c r="A19" s="12">
        <v>2</v>
      </c>
      <c r="B19" s="25" t="s">
        <v>26</v>
      </c>
      <c r="C19" s="26" t="s">
        <v>25</v>
      </c>
      <c r="D19" s="27">
        <v>3495</v>
      </c>
      <c r="E19" s="28">
        <v>26.63</v>
      </c>
      <c r="F19" s="43">
        <f t="shared" ref="F19:F20" si="0">D19*E19*1.0199</f>
        <v>94923.979814999999</v>
      </c>
      <c r="G19" s="43">
        <f t="shared" ref="G19:G20" si="1">E19*1.0199*9.38</f>
        <v>254.76020906000002</v>
      </c>
      <c r="H19" s="29">
        <f t="shared" ref="H19:H21" si="2">D19*G19</f>
        <v>890386.93066470011</v>
      </c>
      <c r="I19" s="30"/>
    </row>
    <row r="20" spans="1:9" ht="31.5" x14ac:dyDescent="0.25">
      <c r="A20" s="12">
        <v>3</v>
      </c>
      <c r="B20" s="25" t="s">
        <v>27</v>
      </c>
      <c r="C20" s="26" t="s">
        <v>25</v>
      </c>
      <c r="D20" s="27">
        <v>360</v>
      </c>
      <c r="E20" s="28">
        <v>16.05</v>
      </c>
      <c r="F20" s="43">
        <f t="shared" si="0"/>
        <v>5892.9822000000004</v>
      </c>
      <c r="G20" s="43">
        <f t="shared" si="1"/>
        <v>153.54492510000003</v>
      </c>
      <c r="H20" s="29">
        <f t="shared" si="2"/>
        <v>55276.173036000007</v>
      </c>
      <c r="I20" s="30"/>
    </row>
    <row r="21" spans="1:9" ht="31.5" x14ac:dyDescent="0.25">
      <c r="A21" s="12">
        <v>4</v>
      </c>
      <c r="B21" s="25" t="s">
        <v>28</v>
      </c>
      <c r="C21" s="26" t="s">
        <v>2</v>
      </c>
      <c r="D21" s="27">
        <v>0.75</v>
      </c>
      <c r="E21" s="28">
        <v>9802.35</v>
      </c>
      <c r="F21" s="43">
        <f>D21*E21</f>
        <v>7351.7625000000007</v>
      </c>
      <c r="G21" s="43">
        <f>E21*9.38</f>
        <v>91946.043000000005</v>
      </c>
      <c r="H21" s="29">
        <f t="shared" si="2"/>
        <v>68959.532250000004</v>
      </c>
      <c r="I21" s="30"/>
    </row>
    <row r="22" spans="1:9" ht="15.75" customHeight="1" x14ac:dyDescent="0.25">
      <c r="A22" s="41"/>
      <c r="B22" s="42"/>
      <c r="C22" s="42"/>
      <c r="D22" s="42"/>
      <c r="E22" s="42"/>
      <c r="F22" s="44">
        <f>SUM(F18:F21)</f>
        <v>123559.01551499999</v>
      </c>
      <c r="G22" s="41" t="s">
        <v>16</v>
      </c>
      <c r="H22" s="31">
        <f>SUM(H18:H21)</f>
        <v>1158983.5655307001</v>
      </c>
      <c r="I22" s="24"/>
    </row>
    <row r="23" spans="1:9" x14ac:dyDescent="0.25">
      <c r="A23" s="19" t="s">
        <v>29</v>
      </c>
      <c r="B23" s="20"/>
      <c r="C23" s="12"/>
      <c r="D23" s="11"/>
      <c r="E23" s="21"/>
      <c r="F23" s="21"/>
      <c r="G23" s="22"/>
      <c r="H23" s="23"/>
      <c r="I23" s="24"/>
    </row>
    <row r="24" spans="1:9" ht="31.5" x14ac:dyDescent="0.25">
      <c r="A24" s="12">
        <v>5</v>
      </c>
      <c r="B24" s="25" t="s">
        <v>28</v>
      </c>
      <c r="C24" s="26" t="s">
        <v>2</v>
      </c>
      <c r="D24" s="27">
        <v>1.64</v>
      </c>
      <c r="E24" s="28">
        <v>9802.35</v>
      </c>
      <c r="F24" s="43">
        <f>D24*E24</f>
        <v>16075.853999999999</v>
      </c>
      <c r="G24" s="43">
        <f>E24*9.38</f>
        <v>91946.043000000005</v>
      </c>
      <c r="H24" s="29">
        <f>ROUNDDOWN(D24*G24,0)</f>
        <v>150791</v>
      </c>
      <c r="I24" s="30"/>
    </row>
    <row r="25" spans="1:9" x14ac:dyDescent="0.25">
      <c r="A25" s="45" t="s">
        <v>16</v>
      </c>
      <c r="B25" s="46"/>
      <c r="C25" s="46"/>
      <c r="D25" s="46"/>
      <c r="E25" s="46"/>
      <c r="F25" s="46"/>
      <c r="G25" s="47"/>
      <c r="H25" s="31">
        <f>SUM(H24:H24)</f>
        <v>150791</v>
      </c>
      <c r="I25" s="24"/>
    </row>
    <row r="26" spans="1:9" s="6" customFormat="1" x14ac:dyDescent="0.25">
      <c r="A26" s="32"/>
      <c r="B26" s="33" t="s">
        <v>15</v>
      </c>
      <c r="C26" s="34"/>
      <c r="D26" s="35"/>
      <c r="E26" s="36"/>
      <c r="F26" s="36"/>
      <c r="G26" s="37"/>
      <c r="H26" s="37">
        <f>H22+H25</f>
        <v>1309774.5655307001</v>
      </c>
      <c r="I26" s="38"/>
    </row>
    <row r="29" spans="1:9" x14ac:dyDescent="0.25">
      <c r="A29" s="1" t="s">
        <v>10</v>
      </c>
      <c r="C29" s="2"/>
      <c r="D29" s="3" t="s">
        <v>11</v>
      </c>
      <c r="G29" s="4"/>
      <c r="H29" s="1"/>
    </row>
    <row r="31" spans="1:9" x14ac:dyDescent="0.25">
      <c r="A31" s="1" t="s">
        <v>18</v>
      </c>
      <c r="C31" s="2"/>
      <c r="D31" s="3" t="s">
        <v>19</v>
      </c>
      <c r="G31" s="4"/>
      <c r="H31" s="1"/>
    </row>
    <row r="32" spans="1:9" x14ac:dyDescent="0.25">
      <c r="A32" s="1"/>
      <c r="C32" s="2"/>
      <c r="D32" s="3"/>
      <c r="G32" s="4"/>
      <c r="H32" s="1"/>
    </row>
    <row r="33" spans="1:8" x14ac:dyDescent="0.25">
      <c r="A33" s="1" t="s">
        <v>20</v>
      </c>
      <c r="C33" s="2"/>
      <c r="D33" s="3" t="s">
        <v>21</v>
      </c>
      <c r="G33" s="4"/>
      <c r="H33" s="1"/>
    </row>
    <row r="34" spans="1:8" x14ac:dyDescent="0.25">
      <c r="A34" s="1"/>
      <c r="C34" s="2"/>
      <c r="D34" s="3"/>
      <c r="G34" s="4"/>
      <c r="H34" s="1"/>
    </row>
    <row r="35" spans="1:8" x14ac:dyDescent="0.25">
      <c r="A35" s="1" t="s">
        <v>5</v>
      </c>
      <c r="C35" s="2"/>
      <c r="D35" s="3" t="s">
        <v>6</v>
      </c>
      <c r="G35" s="4"/>
      <c r="H35" s="1"/>
    </row>
    <row r="36" spans="1:8" x14ac:dyDescent="0.25">
      <c r="A36" s="1"/>
      <c r="C36" s="2"/>
      <c r="D36" s="3"/>
      <c r="G36" s="4"/>
      <c r="H36" s="1"/>
    </row>
    <row r="37" spans="1:8" x14ac:dyDescent="0.25">
      <c r="A37" s="1" t="s">
        <v>3</v>
      </c>
      <c r="C37" s="2"/>
      <c r="D37" s="3" t="s">
        <v>4</v>
      </c>
      <c r="G37" s="4"/>
      <c r="H37" s="1"/>
    </row>
  </sheetData>
  <sortState ref="B13:F203">
    <sortCondition ref="B13:B203"/>
  </sortState>
  <mergeCells count="7">
    <mergeCell ref="A1:I1"/>
    <mergeCell ref="A10:I10"/>
    <mergeCell ref="A11:I11"/>
    <mergeCell ref="A25:G25"/>
    <mergeCell ref="A12:I12"/>
    <mergeCell ref="A13:I13"/>
    <mergeCell ref="A14:G14"/>
  </mergeCells>
  <pageMargins left="0.78740157480314965" right="0.39370078740157483" top="0.51181102362204722" bottom="0.62992125984251968" header="0.27559055118110237" footer="0.23622047244094491"/>
  <pageSetup paperSize="9" scale="72" fitToHeight="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Давальческие материалы (свод)</vt:lpstr>
      <vt:lpstr>'Давальческие материалы (свод)'!Заголовки_для_печати</vt:lpstr>
      <vt:lpstr>'Давальческие материалы (свод)'!Область_печати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2024-03-28T07:21:38Z</cp:lastPrinted>
  <dcterms:created xsi:type="dcterms:W3CDTF">2003-01-28T12:33:10Z</dcterms:created>
  <dcterms:modified xsi:type="dcterms:W3CDTF">2024-04-11T01:37:25Z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