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Струна 4М\Сметы к конкурсу\"/>
    </mc:Choice>
  </mc:AlternateContent>
  <bookViews>
    <workbookView xWindow="-120" yWindow="-120" windowWidth="25440" windowHeight="15840" tabRatio="771"/>
  </bookViews>
  <sheets>
    <sheet name="Ведомость оборудования" sheetId="15" r:id="rId1"/>
  </sheets>
  <definedNames>
    <definedName name="_xlnm.Print_Titles" localSheetId="0">'Ведомость оборудования'!$12:$13</definedName>
    <definedName name="_xlnm.Print_Area" localSheetId="0">'Ведомость оборудования'!$A$1:$H$42</definedName>
  </definedNames>
  <calcPr calcId="162913" refMode="R1C1"/>
</workbook>
</file>

<file path=xl/calcChain.xml><?xml version="1.0" encoding="utf-8"?>
<calcChain xmlns="http://schemas.openxmlformats.org/spreadsheetml/2006/main">
  <c r="G31" i="15" l="1"/>
  <c r="G30" i="15"/>
  <c r="F29" i="15" l="1"/>
  <c r="G29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F23" i="15"/>
  <c r="G23" i="15" s="1"/>
  <c r="F24" i="15"/>
  <c r="G24" i="15" s="1"/>
  <c r="F25" i="15"/>
  <c r="G25" i="15" s="1"/>
  <c r="F26" i="15"/>
  <c r="G26" i="15" s="1"/>
  <c r="F27" i="15"/>
  <c r="G27" i="15" s="1"/>
  <c r="F28" i="15"/>
  <c r="G28" i="15" s="1"/>
  <c r="F16" i="15"/>
  <c r="G16" i="15" s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G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<sst xmlns="http://schemas.openxmlformats.org/spreadsheetml/2006/main" count="59" uniqueCount="46">
  <si>
    <t>Наименование</t>
  </si>
  <si>
    <t>Ед. изм.</t>
  </si>
  <si>
    <t>шт</t>
  </si>
  <si>
    <t>Утверждаю:</t>
  </si>
  <si>
    <t>_________________ А.А. Карпачёв</t>
  </si>
  <si>
    <t>Экономист ОКС У-ИГЭС</t>
  </si>
  <si>
    <t>Н.Н. Татаринцева</t>
  </si>
  <si>
    <t>Инженер ОКС У-ИГЭС</t>
  </si>
  <si>
    <t>П.Е. Иванов</t>
  </si>
  <si>
    <t>ВЕДОМОСТЬ</t>
  </si>
  <si>
    <t>№ п/п</t>
  </si>
  <si>
    <t xml:space="preserve">Кол-во
</t>
  </si>
  <si>
    <t>Стоимость в ТЦ, руб. (справочно)</t>
  </si>
  <si>
    <t>Всего Оборудование поставки Заказчика</t>
  </si>
  <si>
    <t>Главный инженер У-ИГЭС</t>
  </si>
  <si>
    <t>С.В. Крапицкий</t>
  </si>
  <si>
    <t>Примечание</t>
  </si>
  <si>
    <t>Директор филиала ООО "ЕвроСибЭнерго-Гидрогенерация"</t>
  </si>
  <si>
    <t>Усть-Илимская ГЭС</t>
  </si>
  <si>
    <t>Цена, руб (БЦ)</t>
  </si>
  <si>
    <t>Цена (ТЦ), руб</t>
  </si>
  <si>
    <t>ИТОГО:</t>
  </si>
  <si>
    <t>в 2024 г.</t>
  </si>
  <si>
    <t xml:space="preserve">оборудования поставки заказчика (давальческих материалов) </t>
  </si>
  <si>
    <t>" ____ " _______________ 2024 г.</t>
  </si>
  <si>
    <t xml:space="preserve">на Выполнение строительно-монтажных и пусконаладочных работ, поставка оборудования  по объекту: </t>
  </si>
  <si>
    <t>"Автоматизированная измерительная система контроля состояния гтс бетонной плотины УИГЭС. Инв. № 00491686\00040508. Модернизация оборудования АИС "Струна-4М" бетонной плотины Усть-Илимской ГЭС</t>
  </si>
  <si>
    <t>Начальник СМГТС У-ИГЭС</t>
  </si>
  <si>
    <t>А.А. Светличный</t>
  </si>
  <si>
    <t>Начальник ОКС У-ИГЭС</t>
  </si>
  <si>
    <t>А.В. Стасенко</t>
  </si>
  <si>
    <t>Преобразователь давления APLISENS PC-28.SMART/0...100кПа/0...4мH2O/PM12/М/RU</t>
  </si>
  <si>
    <t>Преобразователь давления APLISENS SG-25.SMART/0...10кПа/0…1,6мH2O 1/2,5м</t>
  </si>
  <si>
    <t>Преобразователь давления APLISENS SG-25.SMART/0...10кПа/0…4мH2O 1/36м</t>
  </si>
  <si>
    <t>Преобразователь давления APLISENS SG-25.SMART/0...10кПа/0…2,5мH2O 1/23м</t>
  </si>
  <si>
    <t>Преобразователь давления APLISENS SG-25.SMART/0...10кПа/0…2,5мH2O 1/10м</t>
  </si>
  <si>
    <t>Преобразователь давления APLISENS SG-25.SMART/0...10кПа/0…4мH2O 1/10м</t>
  </si>
  <si>
    <t>Преобразователь давления APLISENS PC-28.SMART/0...100кПа/0...6мH2O/PM12/М/RU</t>
  </si>
  <si>
    <t>Преобразователь давления APLISENS PC-28.SMART/0...100кПа/0...10мH2O/PM12/М/RU</t>
  </si>
  <si>
    <t>Преобразователь давления APLISENS PC-28.SMART/0...200кПа/0...16мH2O/PM12/М/RU</t>
  </si>
  <si>
    <t>Преобразователь давления APLISENS PC-28.SMART/0...700кПа/0...25мH2O/PM12/М/RU</t>
  </si>
  <si>
    <t>Преобразователь давления APLISENS PC-28.SMART/0...700кПа/0…40мH2O/PM12/М/RU</t>
  </si>
  <si>
    <t>Преобразователь давления APLISENS PC-28.SMART/0...700кПа/0...60мH2O/PM12/М/RU</t>
  </si>
  <si>
    <t>Преобразователь давления APLISENS PC-28.SMART/0...2,5МПа/0...100мH2O/PM12/М/RU</t>
  </si>
  <si>
    <t>Преобразователь давления APLISENS PC-28.SMART/0...2,5МПа/0...160мH2O/PM12/М/RU</t>
  </si>
  <si>
    <t>ЛСР 02-01-01.1 Автоматизация системы опроса КИА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</si>
</sst>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70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23" applyFont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6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top"/>
    </xf>
    <xf numFmtId="0" fontId="6" fillId="3" borderId="0" xfId="0" applyFont="1" applyFill="1"/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2" borderId="0" xfId="23" applyFont="1" applyFill="1" applyAlignment="1">
      <alignment vertical="top" wrapText="1"/>
    </xf>
    <xf numFmtId="0" fontId="6" fillId="0" borderId="0" xfId="23" applyFont="1" applyAlignment="1">
      <alignment vertical="top" wrapText="1"/>
    </xf>
    <xf numFmtId="0" fontId="6" fillId="0" borderId="0" xfId="23" applyFont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 wrapText="1"/>
    </xf>
    <xf numFmtId="0" fontId="6" fillId="3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top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right" vertical="top" wrapText="1"/>
    </xf>
    <xf numFmtId="0" fontId="6" fillId="0" borderId="0" xfId="0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20" applyFont="1" applyFill="1" applyBorder="1" applyAlignment="1">
      <alignment horizontal="center"/>
    </xf>
    <xf numFmtId="0" fontId="6" fillId="0" borderId="1" xfId="20" applyFont="1" applyBorder="1" applyAlignment="1">
      <alignment horizontal="center"/>
    </xf>
    <xf numFmtId="0" fontId="6" fillId="0" borderId="1" xfId="20" applyFont="1" applyBorder="1" applyAlignment="1">
      <alignment horizontal="center" vertical="center"/>
    </xf>
    <xf numFmtId="0" fontId="6" fillId="3" borderId="1" xfId="2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" xfId="27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top"/>
    </xf>
    <xf numFmtId="3" fontId="7" fillId="2" borderId="1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49" fontId="6" fillId="0" borderId="0" xfId="0" applyNumberFormat="1" applyFont="1"/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2" borderId="3" xfId="27" applyFont="1" applyFill="1" applyBorder="1" applyAlignment="1">
      <alignment horizontal="center"/>
    </xf>
    <xf numFmtId="0" fontId="7" fillId="2" borderId="4" xfId="27" applyFont="1" applyFill="1" applyBorder="1" applyAlignment="1">
      <alignment horizontal="center"/>
    </xf>
    <xf numFmtId="0" fontId="7" fillId="2" borderId="2" xfId="27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tabSelected="1" view="pageBreakPreview" zoomScale="80" zoomScaleNormal="80" zoomScaleSheetLayoutView="80" workbookViewId="0">
      <selection activeCell="B13" sqref="B13"/>
    </sheetView>
  </sheetViews>
  <sheetFormatPr defaultRowHeight="15.75" x14ac:dyDescent="0.25"/>
  <cols>
    <col min="1" max="1" width="7.140625" style="58" customWidth="1"/>
    <col min="2" max="2" width="55" style="12" customWidth="1"/>
    <col min="3" max="3" width="12.28515625" style="11" customWidth="1"/>
    <col min="4" max="4" width="10.7109375" style="60" customWidth="1"/>
    <col min="5" max="5" width="14.7109375" style="8" hidden="1" customWidth="1"/>
    <col min="6" max="6" width="14.7109375" style="12" customWidth="1"/>
    <col min="7" max="7" width="14.5703125" style="4" customWidth="1"/>
    <col min="8" max="8" width="15.42578125" style="61" customWidth="1"/>
    <col min="9" max="9" width="7.140625" style="12" customWidth="1"/>
    <col min="10" max="10" width="13.7109375" style="12" bestFit="1" customWidth="1"/>
    <col min="11" max="16384" width="9.140625" style="12"/>
  </cols>
  <sheetData>
    <row r="1" spans="1:10" x14ac:dyDescent="0.25">
      <c r="A1" s="9"/>
      <c r="B1" s="10"/>
      <c r="D1" s="10"/>
      <c r="H1" s="1" t="s">
        <v>3</v>
      </c>
    </row>
    <row r="2" spans="1:10" x14ac:dyDescent="0.25">
      <c r="A2" s="13"/>
      <c r="B2" s="14"/>
      <c r="C2" s="15"/>
      <c r="D2" s="14"/>
      <c r="H2" s="2" t="s">
        <v>17</v>
      </c>
    </row>
    <row r="3" spans="1:10" x14ac:dyDescent="0.25">
      <c r="A3" s="13"/>
      <c r="B3" s="14"/>
      <c r="C3" s="15"/>
      <c r="D3" s="14"/>
      <c r="H3" s="2" t="s">
        <v>18</v>
      </c>
    </row>
    <row r="4" spans="1:10" x14ac:dyDescent="0.25">
      <c r="A4" s="13"/>
      <c r="B4" s="14"/>
      <c r="C4" s="15"/>
      <c r="D4" s="14"/>
      <c r="H4" s="2" t="s">
        <v>4</v>
      </c>
    </row>
    <row r="5" spans="1:10" s="20" customFormat="1" x14ac:dyDescent="0.25">
      <c r="A5" s="16"/>
      <c r="B5" s="24"/>
      <c r="C5" s="17"/>
      <c r="D5" s="18"/>
      <c r="E5" s="19"/>
      <c r="G5" s="22"/>
      <c r="H5" s="3" t="s">
        <v>24</v>
      </c>
    </row>
    <row r="6" spans="1:10" s="20" customFormat="1" x14ac:dyDescent="0.25">
      <c r="A6" s="16"/>
      <c r="B6" s="62"/>
      <c r="C6" s="17"/>
      <c r="D6" s="18"/>
      <c r="E6" s="19"/>
      <c r="G6" s="22"/>
      <c r="H6" s="3"/>
    </row>
    <row r="7" spans="1:10" s="20" customFormat="1" x14ac:dyDescent="0.25">
      <c r="A7" s="63" t="s">
        <v>9</v>
      </c>
      <c r="B7" s="63"/>
      <c r="C7" s="63"/>
      <c r="D7" s="63"/>
      <c r="E7" s="63"/>
      <c r="F7" s="63"/>
      <c r="G7" s="63"/>
      <c r="H7" s="63"/>
    </row>
    <row r="8" spans="1:10" s="20" customFormat="1" x14ac:dyDescent="0.25">
      <c r="A8" s="67" t="s">
        <v>23</v>
      </c>
      <c r="B8" s="67"/>
      <c r="C8" s="67"/>
      <c r="D8" s="67"/>
      <c r="E8" s="67"/>
      <c r="F8" s="67"/>
      <c r="G8" s="67"/>
      <c r="H8" s="67"/>
    </row>
    <row r="9" spans="1:10" s="20" customFormat="1" x14ac:dyDescent="0.25">
      <c r="A9" s="63" t="s">
        <v>25</v>
      </c>
      <c r="B9" s="63"/>
      <c r="C9" s="63"/>
      <c r="D9" s="63"/>
      <c r="E9" s="63"/>
      <c r="F9" s="63"/>
      <c r="G9" s="63"/>
      <c r="H9" s="63"/>
    </row>
    <row r="10" spans="1:10" s="20" customFormat="1" ht="43.5" customHeight="1" x14ac:dyDescent="0.25">
      <c r="A10" s="68" t="s">
        <v>26</v>
      </c>
      <c r="B10" s="68"/>
      <c r="C10" s="68"/>
      <c r="D10" s="68"/>
      <c r="E10" s="68"/>
      <c r="F10" s="68"/>
      <c r="G10" s="68"/>
      <c r="H10" s="68"/>
    </row>
    <row r="11" spans="1:10" s="20" customFormat="1" x14ac:dyDescent="0.25">
      <c r="A11" s="69"/>
      <c r="B11" s="69"/>
      <c r="C11" s="69"/>
      <c r="D11" s="69"/>
      <c r="E11" s="69"/>
      <c r="F11" s="25"/>
      <c r="G11" s="23"/>
      <c r="H11" s="21"/>
    </row>
    <row r="12" spans="1:10" ht="47.25" x14ac:dyDescent="0.25">
      <c r="A12" s="26" t="s">
        <v>10</v>
      </c>
      <c r="B12" s="27" t="s">
        <v>0</v>
      </c>
      <c r="C12" s="27" t="s">
        <v>1</v>
      </c>
      <c r="D12" s="26" t="s">
        <v>11</v>
      </c>
      <c r="E12" s="28" t="s">
        <v>19</v>
      </c>
      <c r="F12" s="27" t="s">
        <v>20</v>
      </c>
      <c r="G12" s="27" t="s">
        <v>12</v>
      </c>
      <c r="H12" s="27" t="s">
        <v>16</v>
      </c>
    </row>
    <row r="13" spans="1:10" x14ac:dyDescent="0.25">
      <c r="A13" s="29">
        <v>1</v>
      </c>
      <c r="B13" s="30">
        <v>2</v>
      </c>
      <c r="C13" s="31">
        <v>3</v>
      </c>
      <c r="D13" s="30">
        <v>4</v>
      </c>
      <c r="E13" s="32">
        <v>5</v>
      </c>
      <c r="F13" s="30">
        <v>5</v>
      </c>
      <c r="G13" s="29">
        <v>6</v>
      </c>
      <c r="H13" s="30">
        <v>7</v>
      </c>
    </row>
    <row r="14" spans="1:10" s="33" customFormat="1" x14ac:dyDescent="0.25">
      <c r="A14" s="64" t="s">
        <v>22</v>
      </c>
      <c r="B14" s="65"/>
      <c r="C14" s="65"/>
      <c r="D14" s="65"/>
      <c r="E14" s="65"/>
      <c r="F14" s="65"/>
      <c r="G14" s="65"/>
      <c r="H14" s="66"/>
    </row>
    <row r="15" spans="1:10" s="4" customFormat="1" x14ac:dyDescent="0.25">
      <c r="A15" s="34" t="s">
        <v>45</v>
      </c>
      <c r="B15" s="35"/>
      <c r="C15" s="27"/>
      <c r="D15" s="26"/>
      <c r="E15" s="36"/>
      <c r="F15" s="37"/>
      <c r="G15" s="38"/>
      <c r="H15" s="39"/>
    </row>
    <row r="16" spans="1:10" ht="31.5" x14ac:dyDescent="0.25">
      <c r="A16" s="27">
        <v>1</v>
      </c>
      <c r="B16" s="40" t="s">
        <v>31</v>
      </c>
      <c r="C16" s="41" t="s">
        <v>2</v>
      </c>
      <c r="D16" s="42">
        <v>1</v>
      </c>
      <c r="E16" s="43">
        <v>9238.61</v>
      </c>
      <c r="F16" s="44">
        <f>E16*6.47</f>
        <v>59773.806700000001</v>
      </c>
      <c r="G16" s="45">
        <f>ROUNDUP(D16*F16,0)</f>
        <v>59774</v>
      </c>
      <c r="H16" s="43"/>
      <c r="I16" s="43"/>
      <c r="J16" s="43">
        <v>431804.8</v>
      </c>
    </row>
    <row r="17" spans="1:10" ht="31.5" x14ac:dyDescent="0.25">
      <c r="A17" s="27">
        <v>2</v>
      </c>
      <c r="B17" s="40" t="s">
        <v>38</v>
      </c>
      <c r="C17" s="41" t="s">
        <v>2</v>
      </c>
      <c r="D17" s="42">
        <v>1</v>
      </c>
      <c r="E17" s="43">
        <v>9238.61</v>
      </c>
      <c r="F17" s="44">
        <f t="shared" ref="F17:F28" si="0">E17*6.47</f>
        <v>59773.806700000001</v>
      </c>
      <c r="G17" s="45">
        <f t="shared" ref="G17:G22" si="1">ROUNDUP(D17*F17,0)</f>
        <v>59774</v>
      </c>
      <c r="H17" s="43"/>
      <c r="I17" s="43"/>
      <c r="J17" s="43">
        <v>169.49</v>
      </c>
    </row>
    <row r="18" spans="1:10" ht="31.5" x14ac:dyDescent="0.25">
      <c r="A18" s="27">
        <v>3</v>
      </c>
      <c r="B18" s="40" t="s">
        <v>39</v>
      </c>
      <c r="C18" s="41" t="s">
        <v>2</v>
      </c>
      <c r="D18" s="42">
        <v>1</v>
      </c>
      <c r="E18" s="43">
        <v>9238.61</v>
      </c>
      <c r="F18" s="44">
        <f t="shared" si="0"/>
        <v>59773.806700000001</v>
      </c>
      <c r="G18" s="45">
        <f t="shared" si="1"/>
        <v>59774</v>
      </c>
      <c r="H18" s="43"/>
      <c r="I18" s="43"/>
      <c r="J18" s="43">
        <v>36502.65</v>
      </c>
    </row>
    <row r="19" spans="1:10" ht="31.5" x14ac:dyDescent="0.25">
      <c r="A19" s="27">
        <v>4</v>
      </c>
      <c r="B19" s="40" t="s">
        <v>40</v>
      </c>
      <c r="C19" s="41" t="s">
        <v>2</v>
      </c>
      <c r="D19" s="42">
        <v>1</v>
      </c>
      <c r="E19" s="43">
        <v>9238.61</v>
      </c>
      <c r="F19" s="44">
        <f t="shared" si="0"/>
        <v>59773.806700000001</v>
      </c>
      <c r="G19" s="45">
        <f t="shared" si="1"/>
        <v>59774</v>
      </c>
      <c r="H19" s="43"/>
      <c r="I19" s="43"/>
      <c r="J19" s="43">
        <v>24854.85</v>
      </c>
    </row>
    <row r="20" spans="1:10" ht="31.5" x14ac:dyDescent="0.25">
      <c r="A20" s="27">
        <v>5</v>
      </c>
      <c r="B20" s="40" t="s">
        <v>41</v>
      </c>
      <c r="C20" s="41" t="s">
        <v>2</v>
      </c>
      <c r="D20" s="42">
        <v>2</v>
      </c>
      <c r="E20" s="43">
        <v>9238.61</v>
      </c>
      <c r="F20" s="44">
        <f t="shared" si="0"/>
        <v>59773.806700000001</v>
      </c>
      <c r="G20" s="45">
        <f t="shared" si="1"/>
        <v>119548</v>
      </c>
      <c r="H20" s="43"/>
      <c r="I20" s="43"/>
      <c r="J20" s="43">
        <v>5275.76</v>
      </c>
    </row>
    <row r="21" spans="1:10" ht="31.5" x14ac:dyDescent="0.25">
      <c r="A21" s="27">
        <v>6</v>
      </c>
      <c r="B21" s="40" t="s">
        <v>42</v>
      </c>
      <c r="C21" s="41" t="s">
        <v>2</v>
      </c>
      <c r="D21" s="42">
        <v>2</v>
      </c>
      <c r="E21" s="43">
        <v>9238.61</v>
      </c>
      <c r="F21" s="44">
        <f t="shared" si="0"/>
        <v>59773.806700000001</v>
      </c>
      <c r="G21" s="45">
        <f t="shared" si="1"/>
        <v>119548</v>
      </c>
      <c r="H21" s="43"/>
      <c r="I21" s="43"/>
      <c r="J21" s="43">
        <v>431804.8</v>
      </c>
    </row>
    <row r="22" spans="1:10" ht="31.5" x14ac:dyDescent="0.25">
      <c r="A22" s="27">
        <v>7</v>
      </c>
      <c r="B22" s="40" t="s">
        <v>43</v>
      </c>
      <c r="C22" s="41" t="s">
        <v>2</v>
      </c>
      <c r="D22" s="42">
        <v>2</v>
      </c>
      <c r="E22" s="43">
        <v>9238.61</v>
      </c>
      <c r="F22" s="44">
        <f t="shared" si="0"/>
        <v>59773.806700000001</v>
      </c>
      <c r="G22" s="45">
        <f t="shared" si="1"/>
        <v>119548</v>
      </c>
      <c r="H22" s="43"/>
      <c r="I22" s="43"/>
      <c r="J22" s="43">
        <v>274008.65999999997</v>
      </c>
    </row>
    <row r="23" spans="1:10" ht="31.5" x14ac:dyDescent="0.25">
      <c r="A23" s="27">
        <v>8</v>
      </c>
      <c r="B23" s="40" t="s">
        <v>44</v>
      </c>
      <c r="C23" s="41" t="s">
        <v>2</v>
      </c>
      <c r="D23" s="42">
        <v>1</v>
      </c>
      <c r="E23" s="43">
        <v>9238.61</v>
      </c>
      <c r="F23" s="44">
        <f t="shared" si="0"/>
        <v>59773.806700000001</v>
      </c>
      <c r="G23" s="45">
        <f t="shared" ref="G23:G28" si="2">ROUND(D23*F23,2)</f>
        <v>59773.81</v>
      </c>
      <c r="H23" s="43"/>
      <c r="I23" s="43"/>
      <c r="J23" s="43">
        <v>333554.28000000003</v>
      </c>
    </row>
    <row r="24" spans="1:10" ht="31.5" x14ac:dyDescent="0.25">
      <c r="A24" s="27">
        <v>9</v>
      </c>
      <c r="B24" s="40" t="s">
        <v>32</v>
      </c>
      <c r="C24" s="41" t="s">
        <v>2</v>
      </c>
      <c r="D24" s="42">
        <v>1</v>
      </c>
      <c r="E24" s="43">
        <v>10634.29</v>
      </c>
      <c r="F24" s="44">
        <f t="shared" si="0"/>
        <v>68803.856299999999</v>
      </c>
      <c r="G24" s="45">
        <f t="shared" si="2"/>
        <v>68803.86</v>
      </c>
      <c r="H24" s="43"/>
      <c r="I24" s="43"/>
      <c r="J24" s="43">
        <v>274008.65999999997</v>
      </c>
    </row>
    <row r="25" spans="1:10" ht="31.5" x14ac:dyDescent="0.25">
      <c r="A25" s="27">
        <v>10</v>
      </c>
      <c r="B25" s="40" t="s">
        <v>33</v>
      </c>
      <c r="C25" s="41" t="s">
        <v>2</v>
      </c>
      <c r="D25" s="42">
        <v>1</v>
      </c>
      <c r="E25" s="43">
        <v>15759.05</v>
      </c>
      <c r="F25" s="44">
        <f t="shared" si="0"/>
        <v>101961.05349999999</v>
      </c>
      <c r="G25" s="45">
        <f t="shared" si="2"/>
        <v>101961.05</v>
      </c>
      <c r="H25" s="43"/>
      <c r="I25" s="43"/>
      <c r="J25" s="43">
        <v>333554.28000000003</v>
      </c>
    </row>
    <row r="26" spans="1:10" ht="31.5" x14ac:dyDescent="0.25">
      <c r="A26" s="27">
        <v>11</v>
      </c>
      <c r="B26" s="40" t="s">
        <v>34</v>
      </c>
      <c r="C26" s="41" t="s">
        <v>2</v>
      </c>
      <c r="D26" s="42">
        <v>1</v>
      </c>
      <c r="E26" s="43">
        <v>13770.4</v>
      </c>
      <c r="F26" s="44">
        <f t="shared" si="0"/>
        <v>89094.487999999998</v>
      </c>
      <c r="G26" s="45">
        <f t="shared" si="2"/>
        <v>89094.49</v>
      </c>
      <c r="H26" s="43"/>
      <c r="I26" s="43"/>
      <c r="J26" s="43">
        <v>20948.61</v>
      </c>
    </row>
    <row r="27" spans="1:10" ht="31.5" x14ac:dyDescent="0.25">
      <c r="A27" s="27">
        <v>12</v>
      </c>
      <c r="B27" s="40" t="s">
        <v>35</v>
      </c>
      <c r="C27" s="41" t="s">
        <v>2</v>
      </c>
      <c r="D27" s="42">
        <v>3</v>
      </c>
      <c r="E27" s="43">
        <v>11781.59</v>
      </c>
      <c r="F27" s="44">
        <f t="shared" si="0"/>
        <v>76226.887300000002</v>
      </c>
      <c r="G27" s="45">
        <f t="shared" si="2"/>
        <v>228680.66</v>
      </c>
      <c r="H27" s="43"/>
      <c r="I27" s="43"/>
      <c r="J27" s="43">
        <v>172.8</v>
      </c>
    </row>
    <row r="28" spans="1:10" ht="31.5" x14ac:dyDescent="0.25">
      <c r="A28" s="27">
        <v>13</v>
      </c>
      <c r="B28" s="40" t="s">
        <v>36</v>
      </c>
      <c r="C28" s="41" t="s">
        <v>2</v>
      </c>
      <c r="D28" s="42">
        <v>2</v>
      </c>
      <c r="E28" s="43">
        <v>11781.59</v>
      </c>
      <c r="F28" s="44">
        <f t="shared" si="0"/>
        <v>76226.887300000002</v>
      </c>
      <c r="G28" s="45">
        <f t="shared" si="2"/>
        <v>152453.76999999999</v>
      </c>
      <c r="H28" s="43"/>
      <c r="I28" s="43"/>
      <c r="J28" s="43">
        <v>46.24</v>
      </c>
    </row>
    <row r="29" spans="1:10" ht="31.5" x14ac:dyDescent="0.25">
      <c r="A29" s="27">
        <v>14</v>
      </c>
      <c r="B29" s="40" t="s">
        <v>37</v>
      </c>
      <c r="C29" s="41" t="s">
        <v>2</v>
      </c>
      <c r="D29" s="42">
        <v>1</v>
      </c>
      <c r="E29" s="43">
        <v>9238.61</v>
      </c>
      <c r="F29" s="44">
        <f>E29*6.47</f>
        <v>59773.806700000001</v>
      </c>
      <c r="G29" s="45">
        <f>ROUND(D29*F29,0)</f>
        <v>59774</v>
      </c>
      <c r="H29" s="43"/>
      <c r="I29" s="43"/>
      <c r="J29" s="43">
        <v>596.52</v>
      </c>
    </row>
    <row r="30" spans="1:10" s="4" customFormat="1" x14ac:dyDescent="0.25">
      <c r="A30" s="26"/>
      <c r="B30" s="35"/>
      <c r="C30" s="27"/>
      <c r="D30" s="26"/>
      <c r="E30" s="46"/>
      <c r="F30" s="47" t="s">
        <v>21</v>
      </c>
      <c r="G30" s="47">
        <f>SUM(G16:G29)</f>
        <v>1358281.6400000001</v>
      </c>
      <c r="H30" s="48"/>
      <c r="I30" s="49"/>
    </row>
    <row r="31" spans="1:10" s="10" customFormat="1" x14ac:dyDescent="0.25">
      <c r="A31" s="51"/>
      <c r="B31" s="52" t="s">
        <v>13</v>
      </c>
      <c r="C31" s="53"/>
      <c r="D31" s="54"/>
      <c r="E31" s="55"/>
      <c r="F31" s="56"/>
      <c r="G31" s="50">
        <f>G30</f>
        <v>1358281.6400000001</v>
      </c>
      <c r="H31" s="57"/>
    </row>
    <row r="32" spans="1:10" s="4" customFormat="1" x14ac:dyDescent="0.25">
      <c r="C32" s="5"/>
      <c r="D32" s="6"/>
      <c r="E32" s="8"/>
      <c r="G32" s="7"/>
    </row>
    <row r="33" spans="1:7" s="4" customFormat="1" x14ac:dyDescent="0.25">
      <c r="C33" s="5"/>
      <c r="D33" s="6"/>
      <c r="E33" s="8"/>
      <c r="G33" s="7"/>
    </row>
    <row r="34" spans="1:7" s="4" customFormat="1" x14ac:dyDescent="0.25">
      <c r="A34" s="4" t="s">
        <v>14</v>
      </c>
      <c r="C34" s="5"/>
      <c r="D34" s="6" t="s">
        <v>15</v>
      </c>
      <c r="E34" s="8"/>
      <c r="F34" s="7"/>
    </row>
    <row r="35" spans="1:7" s="4" customFormat="1" x14ac:dyDescent="0.25">
      <c r="A35" s="58"/>
      <c r="D35" s="59"/>
      <c r="E35" s="8"/>
      <c r="G35" s="7"/>
    </row>
    <row r="36" spans="1:7" s="4" customFormat="1" x14ac:dyDescent="0.25">
      <c r="A36" s="4" t="s">
        <v>27</v>
      </c>
      <c r="C36" s="5"/>
      <c r="D36" s="6" t="s">
        <v>28</v>
      </c>
      <c r="E36" s="8"/>
      <c r="F36" s="7"/>
    </row>
    <row r="37" spans="1:7" s="4" customFormat="1" x14ac:dyDescent="0.25">
      <c r="C37" s="5"/>
      <c r="D37" s="6"/>
      <c r="E37" s="8"/>
      <c r="F37" s="7"/>
    </row>
    <row r="38" spans="1:7" s="4" customFormat="1" x14ac:dyDescent="0.25">
      <c r="A38" s="4" t="s">
        <v>29</v>
      </c>
      <c r="C38" s="5"/>
      <c r="D38" s="6" t="s">
        <v>30</v>
      </c>
      <c r="E38" s="8"/>
      <c r="F38" s="7"/>
    </row>
    <row r="39" spans="1:7" s="4" customFormat="1" x14ac:dyDescent="0.25">
      <c r="C39" s="5"/>
      <c r="D39" s="6"/>
      <c r="E39" s="8"/>
      <c r="F39" s="7"/>
    </row>
    <row r="40" spans="1:7" s="4" customFormat="1" x14ac:dyDescent="0.25">
      <c r="A40" s="4" t="s">
        <v>7</v>
      </c>
      <c r="C40" s="5"/>
      <c r="D40" s="6" t="s">
        <v>8</v>
      </c>
      <c r="E40" s="8"/>
      <c r="F40" s="7"/>
    </row>
    <row r="41" spans="1:7" s="4" customFormat="1" x14ac:dyDescent="0.25">
      <c r="C41" s="5"/>
      <c r="D41" s="6"/>
      <c r="E41" s="8"/>
      <c r="F41" s="7"/>
    </row>
    <row r="42" spans="1:7" s="4" customFormat="1" x14ac:dyDescent="0.25">
      <c r="A42" s="4" t="s">
        <v>5</v>
      </c>
      <c r="C42" s="5"/>
      <c r="D42" s="6" t="s">
        <v>6</v>
      </c>
      <c r="E42" s="8"/>
      <c r="F42" s="7"/>
    </row>
  </sheetData>
  <mergeCells count="6">
    <mergeCell ref="A7:H7"/>
    <mergeCell ref="A14:H14"/>
    <mergeCell ref="A8:H8"/>
    <mergeCell ref="A10:H10"/>
    <mergeCell ref="A9:H9"/>
    <mergeCell ref="A11:E11"/>
  </mergeCells>
  <pageMargins left="0.6692913385826772" right="0.19685039370078741" top="0.70866141732283472" bottom="0.62992125984251968" header="0.27559055118110237" footer="0.23622047244094491"/>
  <pageSetup paperSize="9" scale="73" fitToHeight="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оборудования</vt:lpstr>
      <vt:lpstr>'Ведомость оборудования'!Заголовки_для_печати</vt:lpstr>
      <vt:lpstr>'Ведомость оборудования'!Область_печати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2024-03-28T07:22:13Z</cp:lastPrinted>
  <dcterms:created xsi:type="dcterms:W3CDTF">2003-01-28T12:33:10Z</dcterms:created>
  <dcterms:modified xsi:type="dcterms:W3CDTF">2024-03-28T07:22:16Z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