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3\ИЭСК ВЭС\КвЭФ Расчистка просек 110 кВ\2. Документация\Техническое задание\"/>
    </mc:Choice>
  </mc:AlternateContent>
  <bookViews>
    <workbookView xWindow="0" yWindow="0" windowWidth="28800" windowHeight="11700"/>
  </bookViews>
  <sheets>
    <sheet name="Баяндай - Косая степь" sheetId="2" r:id="rId1"/>
    <sheet name="Косая степь - Еланцы" sheetId="3" r:id="rId2"/>
  </sheets>
  <definedNames>
    <definedName name="_xlnm.Print_Area" localSheetId="0">'Баяндай - Косая степь'!$A$1:$K$48</definedName>
    <definedName name="_xlnm.Print_Area" localSheetId="1">'Косая степь - Еланцы'!$A$1:$K$47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2" l="1"/>
  <c r="D19" i="2"/>
  <c r="C20" i="3" l="1"/>
  <c r="D19" i="3"/>
  <c r="D18" i="3"/>
  <c r="D17" i="3"/>
  <c r="C20" i="2"/>
  <c r="D18" i="2"/>
  <c r="D17" i="2"/>
  <c r="D20" i="2" l="1"/>
  <c r="D20" i="3"/>
  <c r="R20" i="3"/>
  <c r="Q20" i="3"/>
  <c r="P20" i="3"/>
  <c r="R19" i="3"/>
  <c r="Q19" i="3"/>
  <c r="P19" i="3"/>
  <c r="O19" i="3"/>
  <c r="N19" i="3"/>
  <c r="N19" i="2"/>
  <c r="O19" i="2"/>
  <c r="P19" i="2"/>
  <c r="Q19" i="2"/>
  <c r="R19" i="2"/>
  <c r="P20" i="2"/>
  <c r="Q20" i="2"/>
  <c r="S23" i="3" l="1"/>
  <c r="T23" i="3" s="1"/>
  <c r="C29" i="3" s="1"/>
  <c r="D29" i="3" s="1"/>
  <c r="S21" i="2"/>
  <c r="T21" i="2" s="1"/>
  <c r="S21" i="3"/>
  <c r="T21" i="3" s="1"/>
  <c r="S22" i="3"/>
  <c r="T22" i="3" s="1"/>
  <c r="C28" i="3" s="1"/>
  <c r="D28" i="3" s="1"/>
  <c r="S22" i="2"/>
  <c r="T22" i="2" s="1"/>
  <c r="C28" i="2" s="1"/>
  <c r="D28" i="2" s="1"/>
  <c r="S23" i="2"/>
  <c r="T23" i="2" s="1"/>
  <c r="C25" i="3" l="1"/>
  <c r="D25" i="3" s="1"/>
  <c r="C24" i="3"/>
  <c r="D24" i="3" s="1"/>
  <c r="C24" i="2"/>
  <c r="D24" i="2" s="1"/>
  <c r="S20" i="3"/>
  <c r="C23" i="3"/>
  <c r="D23" i="3" s="1"/>
  <c r="C27" i="3"/>
  <c r="C29" i="2"/>
  <c r="D29" i="2" s="1"/>
  <c r="C25" i="2"/>
  <c r="D25" i="2" s="1"/>
  <c r="C27" i="2"/>
  <c r="C23" i="2"/>
  <c r="D23" i="2" s="1"/>
  <c r="T20" i="3"/>
  <c r="C22" i="3" s="1"/>
  <c r="T20" i="2"/>
  <c r="C22" i="2" s="1"/>
  <c r="S20" i="2"/>
  <c r="D22" i="2" l="1"/>
  <c r="C26" i="2"/>
  <c r="D27" i="2"/>
  <c r="D26" i="2" s="1"/>
  <c r="D27" i="3"/>
  <c r="D26" i="3" s="1"/>
  <c r="C26" i="3"/>
  <c r="D22" i="3"/>
  <c r="D30" i="2" l="1"/>
  <c r="D30" i="3"/>
</calcChain>
</file>

<file path=xl/comments1.xml><?xml version="1.0" encoding="utf-8"?>
<comments xmlns="http://schemas.openxmlformats.org/spreadsheetml/2006/main">
  <authors>
    <author>Автор</author>
  </authors>
  <commentLis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</commentList>
</comments>
</file>

<file path=xl/sharedStrings.xml><?xml version="1.0" encoding="utf-8"?>
<sst xmlns="http://schemas.openxmlformats.org/spreadsheetml/2006/main" count="136" uniqueCount="65">
  <si>
    <t>Начальник СЛЭП ВЭС Ф. И. Доронин</t>
  </si>
  <si>
    <t>Зам.главного инженера по Р и Э ВЭС Ю. А. Ивайловский</t>
  </si>
  <si>
    <t>( с указанием должностей и расшифровкой подписей)</t>
  </si>
  <si>
    <t>Подписи лиц, ответственных на филиале за составление дефектных ведомостей</t>
  </si>
  <si>
    <t>м3</t>
  </si>
  <si>
    <t>Условия работ: Производство работ в охраной зоне действующей воздушной линии электропередач (в близи высокого напряжения).</t>
  </si>
  <si>
    <t>Перевод объёма древесины, полученной с 1 га леса различной густоты, произведён в соответствии с приложением 1.8 тех.части ГЭСН 81-02-01-2020 и справочника физических свойств веществ и материалов</t>
  </si>
  <si>
    <t>густая</t>
  </si>
  <si>
    <t>средняя</t>
  </si>
  <si>
    <t>редкая</t>
  </si>
  <si>
    <t>га</t>
  </si>
  <si>
    <t>Ручным способом вокруг опор</t>
  </si>
  <si>
    <t>густой</t>
  </si>
  <si>
    <t>средний</t>
  </si>
  <si>
    <t>редкий</t>
  </si>
  <si>
    <t>в том числе:</t>
  </si>
  <si>
    <t>Итого:</t>
  </si>
  <si>
    <t>м2</t>
  </si>
  <si>
    <t>м2 на опору</t>
  </si>
  <si>
    <t>прол.</t>
  </si>
  <si>
    <t>Общая</t>
  </si>
  <si>
    <t>кол-во мет. Опор</t>
  </si>
  <si>
    <t>кол-во П образныхопор</t>
  </si>
  <si>
    <t>кол-во 3 стоечных опор</t>
  </si>
  <si>
    <t>кол-во2 стоечных опор</t>
  </si>
  <si>
    <t>кол-во 1 стоечных опор</t>
  </si>
  <si>
    <t>наименование ВЛ</t>
  </si>
  <si>
    <t>Расчистка трассы от кустарника и мелколесья</t>
  </si>
  <si>
    <t>Схема перебазировки.</t>
  </si>
  <si>
    <t>Данные по линии</t>
  </si>
  <si>
    <t>Примечания</t>
  </si>
  <si>
    <t>Густота</t>
  </si>
  <si>
    <t>Кол-во</t>
  </si>
  <si>
    <t>Ед. изм.</t>
  </si>
  <si>
    <t>Наименование пролетов</t>
  </si>
  <si>
    <t>Примечание</t>
  </si>
  <si>
    <t>Данные по пролетам</t>
  </si>
  <si>
    <t>Объем работ</t>
  </si>
  <si>
    <t>Наименование работ</t>
  </si>
  <si>
    <t>№ п.п.</t>
  </si>
  <si>
    <t>наименование объекта, наименование работ</t>
  </si>
  <si>
    <t>Дефектная ведомость № 1</t>
  </si>
  <si>
    <t>"____" ______________ 2023 г.</t>
  </si>
  <si>
    <t>_____________А. И. Щекин</t>
  </si>
  <si>
    <t>"Восточные электричские сети"</t>
  </si>
  <si>
    <t xml:space="preserve">Директор филиала ОАО "ИЭСК" </t>
  </si>
  <si>
    <t>УТВЕРЖДАЮ:</t>
  </si>
  <si>
    <t xml:space="preserve">Приложение №2 к договору от </t>
  </si>
  <si>
    <t xml:space="preserve">инв.№ 6000300390 </t>
  </si>
  <si>
    <t>Дефектная ведомость № 2</t>
  </si>
  <si>
    <t xml:space="preserve">инв.№ 6000301110         </t>
  </si>
  <si>
    <t>Ручным способом</t>
  </si>
  <si>
    <t xml:space="preserve"> </t>
  </si>
  <si>
    <t>Утилизация порубочных остатков путём измельчения</t>
  </si>
  <si>
    <t>Инженер по организации эксплуатации и ремонту СЛЭП Д. А. Истомин</t>
  </si>
  <si>
    <t>Начальник ПТО ВЭС П. В. Демчук</t>
  </si>
  <si>
    <t xml:space="preserve"> 113-122</t>
  </si>
  <si>
    <t>Начальник Баяндаевского РЭС О. В. Пленков</t>
  </si>
  <si>
    <t>77-86, 100-108, 126-131, 134-135, 140-141, 153-155,  222-223, 225-226, 230-231, 240-243.</t>
  </si>
  <si>
    <t>12-13, 91-100, 122-125, 131-134, 135-137, 139-140,  142-146,  147-150, 151-153, 155-157, 169-170, 171-172, 173-176, 178-179, 181-183, 186-194, 195-206, 207-211, 218-222, 231-234, 236-240, 245-246, 247-252</t>
  </si>
  <si>
    <t>284-285, 366-367</t>
  </si>
  <si>
    <t xml:space="preserve">274-275, 399-403, 404-409, 414-417 </t>
  </si>
  <si>
    <t>Расчистка просек ВЛ 110 кВ Баяндай- Косая Степь  (Инв. № 6000300390) Баяндаевский РЭС</t>
  </si>
  <si>
    <t>Расчистка просек ВЛ 110кВ Косая Степь - Еланцы (Инв. №  6000301110) Баяндаевский РЭС</t>
  </si>
  <si>
    <t>Срок выполнения работ:  август 2023 г. - сентябрь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</si>
</sst>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</font>
    <font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charset val="204"/>
      <scheme val="minor"/>
    </font>
    <font>
      <sz val="10"/>
      <color theme="0" tint="-0.34998626667073579"/>
      <name val="Times New Roman"/>
      <family val="1"/>
      <charset val="204"/>
    </font>
    <font>
      <sz val="8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>
      <alignment horizontal="left" vertical="top"/>
    </xf>
    <xf numFmtId="0" fontId="2" fillId="0" borderId="2">
      <alignment horizontal="center" wrapText="1"/>
    </xf>
    <xf numFmtId="0" fontId="2" fillId="0" borderId="0">
      <alignment horizontal="center"/>
    </xf>
  </cellStyleXfs>
  <cellXfs count="113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2" applyFill="1" applyBorder="1" applyAlignment="1">
      <alignment horizontal="center" vertical="center" wrapText="1"/>
    </xf>
    <xf numFmtId="0" fontId="2" fillId="2" borderId="0" xfId="2" applyFill="1" applyBorder="1" applyAlignment="1">
      <alignment horizontal="left" vertical="center" wrapText="1"/>
    </xf>
    <xf numFmtId="0" fontId="2" fillId="0" borderId="2" xfId="2" applyAlignment="1">
      <alignment horizontal="center" vertical="center" wrapText="1"/>
    </xf>
    <xf numFmtId="0" fontId="0" fillId="2" borderId="2" xfId="0" applyFill="1" applyBorder="1"/>
    <xf numFmtId="0" fontId="0" fillId="0" borderId="2" xfId="0" applyBorder="1"/>
    <xf numFmtId="0" fontId="2" fillId="0" borderId="3" xfId="2" applyBorder="1" applyAlignment="1">
      <alignment horizontal="center" vertical="center" wrapText="1"/>
    </xf>
    <xf numFmtId="0" fontId="2" fillId="2" borderId="2" xfId="2" applyFill="1" applyAlignment="1">
      <alignment horizontal="center" vertical="center" wrapText="1"/>
    </xf>
    <xf numFmtId="0" fontId="2" fillId="2" borderId="2" xfId="2" applyFill="1" applyAlignment="1">
      <alignment horizontal="left" vertical="center" wrapText="1"/>
    </xf>
    <xf numFmtId="17" fontId="2" fillId="0" borderId="2" xfId="2" applyNumberFormat="1" applyAlignment="1">
      <alignment horizontal="center" vertical="center" wrapText="1"/>
    </xf>
    <xf numFmtId="0" fontId="2" fillId="0" borderId="6" xfId="2" applyBorder="1" applyAlignment="1">
      <alignment horizontal="center" vertical="center" wrapText="1"/>
    </xf>
    <xf numFmtId="17" fontId="2" fillId="0" borderId="3" xfId="2" applyNumberFormat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2" fillId="2" borderId="4" xfId="2" applyFill="1" applyBorder="1" applyAlignment="1">
      <alignment horizontal="left" vertical="top" wrapText="1"/>
    </xf>
    <xf numFmtId="0" fontId="2" fillId="0" borderId="4" xfId="2" applyBorder="1" applyAlignment="1">
      <alignment horizontal="center" vertical="center" wrapText="1"/>
    </xf>
    <xf numFmtId="0" fontId="2" fillId="0" borderId="4" xfId="2" applyBorder="1" applyAlignment="1">
      <alignment horizontal="left" vertical="center" wrapText="1"/>
    </xf>
    <xf numFmtId="0" fontId="2" fillId="0" borderId="7" xfId="2" applyBorder="1" applyAlignment="1">
      <alignment horizontal="center" vertical="center" wrapText="1"/>
    </xf>
    <xf numFmtId="0" fontId="2" fillId="0" borderId="2" xfId="2" applyAlignment="1">
      <alignment horizontal="left" vertical="center" wrapText="1"/>
    </xf>
    <xf numFmtId="0" fontId="2" fillId="2" borderId="4" xfId="2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3" xfId="2" applyBorder="1">
      <alignment horizontal="center" wrapText="1"/>
    </xf>
    <xf numFmtId="0" fontId="6" fillId="0" borderId="3" xfId="2" applyFont="1" applyBorder="1" applyAlignment="1">
      <alignment horizontal="center" vertical="center" wrapText="1"/>
    </xf>
    <xf numFmtId="0" fontId="2" fillId="2" borderId="3" xfId="2" applyFill="1" applyBorder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8" fillId="2" borderId="0" xfId="3" applyFont="1" applyFill="1" applyAlignment="1">
      <alignment vertical="top" wrapText="1"/>
    </xf>
    <xf numFmtId="0" fontId="10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right"/>
    </xf>
    <xf numFmtId="0" fontId="11" fillId="2" borderId="0" xfId="0" applyFont="1" applyFill="1" applyAlignment="1">
      <alignment vertical="top"/>
    </xf>
    <xf numFmtId="164" fontId="2" fillId="0" borderId="3" xfId="2" applyNumberForma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13" fillId="0" borderId="10" xfId="2" applyFont="1" applyBorder="1" applyAlignment="1">
      <alignment horizontal="center" vertical="center" wrapText="1"/>
    </xf>
    <xf numFmtId="0" fontId="13" fillId="0" borderId="2" xfId="2" applyFont="1" applyAlignment="1">
      <alignment horizontal="center" vertical="center" wrapText="1"/>
    </xf>
    <xf numFmtId="0" fontId="2" fillId="0" borderId="8" xfId="2" applyBorder="1" applyAlignment="1">
      <alignment horizontal="center" vertical="center" wrapText="1"/>
    </xf>
    <xf numFmtId="0" fontId="6" fillId="0" borderId="2" xfId="2" applyFont="1" applyAlignment="1">
      <alignment horizontal="center" vertical="center" wrapText="1"/>
    </xf>
    <xf numFmtId="0" fontId="2" fillId="0" borderId="2" xfId="2" applyAlignment="1">
      <alignment horizontal="center" vertical="center" wrapText="1"/>
    </xf>
    <xf numFmtId="0" fontId="2" fillId="0" borderId="2" xfId="2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/>
    </xf>
    <xf numFmtId="0" fontId="2" fillId="0" borderId="2" xfId="2" applyAlignment="1">
      <alignment horizontal="center" vertical="center" wrapText="1"/>
    </xf>
    <xf numFmtId="0" fontId="1" fillId="2" borderId="0" xfId="0" applyFont="1" applyFill="1"/>
    <xf numFmtId="0" fontId="1" fillId="2" borderId="0" xfId="0" applyNumberFormat="1" applyFont="1" applyFill="1"/>
    <xf numFmtId="0" fontId="2" fillId="2" borderId="0" xfId="1" applyFill="1">
      <alignment horizontal="left" vertical="top"/>
    </xf>
    <xf numFmtId="0" fontId="2" fillId="2" borderId="0" xfId="1" applyNumberFormat="1" applyFill="1">
      <alignment horizontal="left" vertical="top"/>
    </xf>
    <xf numFmtId="0" fontId="2" fillId="2" borderId="1" xfId="1" applyFill="1" applyBorder="1">
      <alignment horizontal="left" vertical="top"/>
    </xf>
    <xf numFmtId="0" fontId="0" fillId="2" borderId="0" xfId="0" applyFill="1" applyAlignment="1"/>
    <xf numFmtId="0" fontId="1" fillId="2" borderId="0" xfId="0" applyFont="1" applyFill="1" applyBorder="1" applyAlignment="1">
      <alignment horizontal="left"/>
    </xf>
    <xf numFmtId="0" fontId="0" fillId="2" borderId="0" xfId="0" applyFill="1" applyBorder="1" applyAlignment="1"/>
    <xf numFmtId="0" fontId="2" fillId="2" borderId="0" xfId="1" applyFill="1" applyAlignment="1">
      <alignment horizontal="right" vertical="top"/>
    </xf>
    <xf numFmtId="0" fontId="2" fillId="2" borderId="0" xfId="1" applyFill="1" applyBorder="1">
      <alignment horizontal="left" vertical="top"/>
    </xf>
    <xf numFmtId="0" fontId="1" fillId="2" borderId="1" xfId="0" applyFont="1" applyFill="1" applyBorder="1"/>
    <xf numFmtId="0" fontId="1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NumberFormat="1" applyFont="1" applyFill="1"/>
    <xf numFmtId="0" fontId="2" fillId="2" borderId="0" xfId="1" applyFill="1">
      <alignment horizontal="left" vertical="top"/>
    </xf>
    <xf numFmtId="0" fontId="2" fillId="2" borderId="0" xfId="1" applyNumberFormat="1" applyFill="1">
      <alignment horizontal="left" vertical="top"/>
    </xf>
    <xf numFmtId="0" fontId="2" fillId="2" borderId="1" xfId="1" applyFill="1" applyBorder="1">
      <alignment horizontal="left" vertical="top"/>
    </xf>
    <xf numFmtId="0" fontId="0" fillId="2" borderId="0" xfId="0" applyFill="1" applyAlignment="1"/>
    <xf numFmtId="0" fontId="1" fillId="2" borderId="0" xfId="0" applyFont="1" applyFill="1" applyBorder="1" applyAlignment="1">
      <alignment horizontal="left"/>
    </xf>
    <xf numFmtId="0" fontId="0" fillId="2" borderId="0" xfId="0" applyFill="1" applyBorder="1" applyAlignment="1"/>
    <xf numFmtId="0" fontId="2" fillId="2" borderId="0" xfId="1" applyFill="1" applyAlignment="1">
      <alignment horizontal="right" vertical="top"/>
    </xf>
    <xf numFmtId="0" fontId="2" fillId="2" borderId="0" xfId="1" applyFill="1" applyBorder="1">
      <alignment horizontal="left" vertical="top"/>
    </xf>
    <xf numFmtId="0" fontId="1" fillId="2" borderId="1" xfId="0" applyFont="1" applyFill="1" applyBorder="1"/>
    <xf numFmtId="0" fontId="1" fillId="2" borderId="0" xfId="0" applyNumberFormat="1" applyFont="1" applyFill="1" applyAlignment="1">
      <alignment horizontal="right"/>
    </xf>
    <xf numFmtId="0" fontId="0" fillId="2" borderId="0" xfId="0" applyFill="1" applyBorder="1"/>
    <xf numFmtId="49" fontId="11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/>
    </xf>
    <xf numFmtId="0" fontId="14" fillId="2" borderId="0" xfId="0" applyFont="1" applyFill="1" applyBorder="1"/>
    <xf numFmtId="0" fontId="14" fillId="0" borderId="0" xfId="0" applyFont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/>
    <xf numFmtId="0" fontId="16" fillId="2" borderId="0" xfId="2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2" fillId="2" borderId="0" xfId="2" applyFont="1" applyFill="1" applyBorder="1" applyAlignment="1">
      <alignment horizontal="left" vertical="top" wrapText="1"/>
    </xf>
    <xf numFmtId="0" fontId="2" fillId="2" borderId="3" xfId="2" applyFill="1" applyBorder="1" applyAlignment="1">
      <alignment horizontal="center" vertical="center" wrapText="1"/>
    </xf>
    <xf numFmtId="0" fontId="2" fillId="2" borderId="5" xfId="2" applyFill="1" applyBorder="1" applyAlignment="1">
      <alignment horizontal="center" vertical="center" wrapText="1"/>
    </xf>
    <xf numFmtId="0" fontId="2" fillId="2" borderId="4" xfId="2" applyFill="1" applyBorder="1" applyAlignment="1">
      <alignment horizontal="center" vertical="center" wrapText="1"/>
    </xf>
    <xf numFmtId="0" fontId="2" fillId="2" borderId="3" xfId="2" applyFill="1" applyBorder="1" applyAlignment="1">
      <alignment horizontal="left" vertical="top" wrapText="1"/>
    </xf>
    <xf numFmtId="0" fontId="2" fillId="2" borderId="5" xfId="2" applyFill="1" applyBorder="1" applyAlignment="1">
      <alignment horizontal="left" vertical="top" wrapText="1"/>
    </xf>
    <xf numFmtId="0" fontId="2" fillId="2" borderId="4" xfId="2" applyFill="1" applyBorder="1" applyAlignment="1">
      <alignment horizontal="left" vertical="top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2" fillId="2" borderId="2" xfId="2" applyFill="1" applyAlignment="1">
      <alignment horizontal="center" vertical="center" wrapText="1"/>
    </xf>
    <xf numFmtId="0" fontId="2" fillId="0" borderId="3" xfId="2" applyBorder="1" applyAlignment="1">
      <alignment horizontal="left" vertical="top" wrapText="1"/>
    </xf>
    <xf numFmtId="0" fontId="2" fillId="0" borderId="5" xfId="2" applyBorder="1" applyAlignment="1">
      <alignment horizontal="left" vertical="top" wrapText="1"/>
    </xf>
    <xf numFmtId="0" fontId="2" fillId="0" borderId="4" xfId="2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center" vertical="top"/>
    </xf>
    <xf numFmtId="0" fontId="9" fillId="0" borderId="1" xfId="3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4">
    <cellStyle name="ЛокСмета" xfId="2"/>
    <cellStyle name="Обычный" xfId="0" builtinId="0"/>
    <cellStyle name="Титул" xfId="3"/>
    <cellStyle name="Хво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2:V87"/>
  <sheetViews>
    <sheetView tabSelected="1" view="pageBreakPreview" topLeftCell="B1" zoomScaleNormal="100" zoomScaleSheetLayoutView="100" workbookViewId="0">
      <selection activeCell="B1" sqref="B1"/>
    </sheetView>
  </sheetViews>
  <sheetFormatPr defaultRowHeight="15" outlineLevelRow="1" x14ac:dyDescent="0.25"/>
  <cols>
    <col min="1" max="1" width="5.28515625" style="1" customWidth="1"/>
    <col min="2" max="2" width="33.5703125" style="1" customWidth="1"/>
    <col min="3" max="3" width="9" style="1" customWidth="1"/>
    <col min="4" max="4" width="8.85546875" style="1" customWidth="1"/>
    <col min="5" max="5" width="12.5703125" style="1" customWidth="1"/>
    <col min="6" max="6" width="10.42578125" style="1" bestFit="1" customWidth="1"/>
    <col min="7" max="7" width="7.42578125" style="1" customWidth="1"/>
    <col min="8" max="8" width="10.85546875" style="1" customWidth="1"/>
    <col min="9" max="9" width="19" style="1" customWidth="1"/>
    <col min="10" max="10" width="27.42578125" style="1" customWidth="1"/>
    <col min="11" max="11" width="19.7109375" style="1" customWidth="1"/>
    <col min="12" max="12" width="9.140625" style="1"/>
    <col min="13" max="22" width="9.140625" style="80"/>
    <col min="23" max="16384" width="9.140625" style="1"/>
  </cols>
  <sheetData>
    <row r="2" spans="1:11" ht="15" customHeight="1" x14ac:dyDescent="0.25">
      <c r="A2" s="76"/>
      <c r="B2" s="76"/>
    </row>
    <row r="3" spans="1:11" ht="15.75" x14ac:dyDescent="0.25">
      <c r="A3" s="77"/>
      <c r="B3" s="78"/>
      <c r="C3" s="39"/>
      <c r="D3" s="38"/>
      <c r="E3" s="37"/>
      <c r="F3" s="37"/>
      <c r="G3" s="37"/>
      <c r="H3" s="37"/>
      <c r="I3" s="37"/>
      <c r="K3" s="41" t="s">
        <v>46</v>
      </c>
    </row>
    <row r="4" spans="1:11" ht="15.75" x14ac:dyDescent="0.25">
      <c r="A4" s="79"/>
      <c r="B4" s="78"/>
      <c r="C4" s="39"/>
      <c r="D4" s="38"/>
      <c r="E4" s="37"/>
      <c r="F4" s="37"/>
      <c r="G4" s="37"/>
      <c r="H4" s="37"/>
      <c r="I4" s="37"/>
      <c r="K4" s="36" t="s">
        <v>45</v>
      </c>
    </row>
    <row r="5" spans="1:11" ht="15.75" x14ac:dyDescent="0.25">
      <c r="A5" s="79"/>
      <c r="B5" s="78"/>
      <c r="C5" s="39"/>
      <c r="D5" s="38"/>
      <c r="E5" s="37"/>
      <c r="F5" s="37"/>
      <c r="G5" s="37"/>
      <c r="H5" s="37"/>
      <c r="I5" s="37"/>
      <c r="K5" s="36" t="s">
        <v>44</v>
      </c>
    </row>
    <row r="6" spans="1:11" ht="15.75" x14ac:dyDescent="0.25">
      <c r="A6" s="105"/>
      <c r="B6" s="105"/>
      <c r="C6" s="39"/>
      <c r="D6" s="38"/>
      <c r="E6" s="37"/>
      <c r="F6" s="37"/>
      <c r="G6" s="37"/>
      <c r="H6" s="37"/>
      <c r="I6" s="37"/>
      <c r="J6" s="40"/>
      <c r="K6" s="36" t="s">
        <v>43</v>
      </c>
    </row>
    <row r="7" spans="1:11" ht="15.75" x14ac:dyDescent="0.25">
      <c r="A7" s="79"/>
      <c r="B7" s="78"/>
      <c r="C7" s="39"/>
      <c r="D7" s="38"/>
      <c r="E7" s="37"/>
      <c r="F7" s="37"/>
      <c r="G7" s="37"/>
      <c r="H7" s="37"/>
      <c r="I7" s="37"/>
      <c r="K7" s="36" t="s">
        <v>42</v>
      </c>
    </row>
    <row r="8" spans="1:11" x14ac:dyDescent="0.25">
      <c r="A8" s="76"/>
      <c r="B8" s="76"/>
    </row>
    <row r="10" spans="1:11" ht="18.75" x14ac:dyDescent="0.3">
      <c r="A10" s="2"/>
      <c r="B10" s="2"/>
      <c r="C10" s="2"/>
      <c r="D10" s="2"/>
      <c r="E10" s="2"/>
      <c r="F10" s="2"/>
      <c r="G10" s="2"/>
      <c r="H10" s="35" t="s">
        <v>41</v>
      </c>
      <c r="I10" s="2"/>
      <c r="J10" s="2"/>
      <c r="K10" s="2"/>
    </row>
    <row r="11" spans="1:11" ht="15.75" x14ac:dyDescent="0.25">
      <c r="A11" s="2"/>
      <c r="B11" s="2"/>
      <c r="C11" s="106" t="s">
        <v>62</v>
      </c>
      <c r="D11" s="106"/>
      <c r="E11" s="106"/>
      <c r="F11" s="106"/>
      <c r="G11" s="106"/>
      <c r="H11" s="106"/>
      <c r="I11" s="106"/>
      <c r="J11" s="106"/>
      <c r="K11" s="34"/>
    </row>
    <row r="12" spans="1:11" x14ac:dyDescent="0.25">
      <c r="A12" s="2"/>
      <c r="B12" s="2"/>
      <c r="C12" s="2"/>
      <c r="D12" s="2"/>
      <c r="E12" s="2"/>
      <c r="F12" s="2"/>
      <c r="G12" s="2"/>
      <c r="H12" s="33" t="s">
        <v>40</v>
      </c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32" t="s">
        <v>48</v>
      </c>
    </row>
    <row r="14" spans="1:11" ht="26.25" customHeight="1" x14ac:dyDescent="0.25">
      <c r="A14" s="107" t="s">
        <v>39</v>
      </c>
      <c r="B14" s="107" t="s">
        <v>38</v>
      </c>
      <c r="C14" s="111" t="s">
        <v>37</v>
      </c>
      <c r="D14" s="112"/>
      <c r="E14" s="108" t="s">
        <v>36</v>
      </c>
      <c r="F14" s="109"/>
      <c r="G14" s="109"/>
      <c r="H14" s="109"/>
      <c r="I14" s="110"/>
      <c r="J14" s="107" t="s">
        <v>35</v>
      </c>
      <c r="K14" s="107"/>
    </row>
    <row r="15" spans="1:11" ht="25.5" x14ac:dyDescent="0.25">
      <c r="A15" s="107"/>
      <c r="B15" s="107"/>
      <c r="C15" s="43" t="s">
        <v>10</v>
      </c>
      <c r="D15" s="30" t="s">
        <v>4</v>
      </c>
      <c r="E15" s="27" t="s">
        <v>34</v>
      </c>
      <c r="F15" s="27" t="s">
        <v>33</v>
      </c>
      <c r="G15" s="27" t="s">
        <v>32</v>
      </c>
      <c r="H15" s="29" t="s">
        <v>31</v>
      </c>
      <c r="I15" s="28" t="s">
        <v>30</v>
      </c>
      <c r="J15" s="27" t="s">
        <v>29</v>
      </c>
      <c r="K15" s="27" t="s">
        <v>28</v>
      </c>
    </row>
    <row r="16" spans="1:11" x14ac:dyDescent="0.25">
      <c r="A16" s="26">
        <v>1</v>
      </c>
      <c r="B16" s="26">
        <v>2</v>
      </c>
      <c r="C16" s="24">
        <v>3</v>
      </c>
      <c r="D16" s="24">
        <v>4</v>
      </c>
      <c r="E16" s="24">
        <v>5</v>
      </c>
      <c r="F16" s="24">
        <v>6</v>
      </c>
      <c r="G16" s="24">
        <v>7</v>
      </c>
      <c r="H16" s="24">
        <v>8</v>
      </c>
      <c r="I16" s="24">
        <v>9</v>
      </c>
      <c r="J16" s="24">
        <v>10</v>
      </c>
      <c r="K16" s="24">
        <v>11</v>
      </c>
    </row>
    <row r="17" spans="1:20" ht="126" x14ac:dyDescent="0.25">
      <c r="A17" s="89">
        <v>1</v>
      </c>
      <c r="B17" s="102" t="s">
        <v>27</v>
      </c>
      <c r="C17" s="22">
        <v>56.62</v>
      </c>
      <c r="D17" s="42">
        <f>C17*30</f>
        <v>1698.6</v>
      </c>
      <c r="E17" s="25" t="s">
        <v>59</v>
      </c>
      <c r="F17" s="22" t="s">
        <v>19</v>
      </c>
      <c r="G17" s="22">
        <v>78</v>
      </c>
      <c r="H17" s="21" t="s">
        <v>9</v>
      </c>
      <c r="I17" s="24"/>
      <c r="J17" s="92"/>
      <c r="K17" s="95"/>
    </row>
    <row r="18" spans="1:20" ht="45" x14ac:dyDescent="0.25">
      <c r="A18" s="90"/>
      <c r="B18" s="103"/>
      <c r="C18" s="22">
        <v>6.8</v>
      </c>
      <c r="D18" s="42">
        <f>C18*45</f>
        <v>306</v>
      </c>
      <c r="E18" s="25" t="s">
        <v>56</v>
      </c>
      <c r="F18" s="22" t="s">
        <v>19</v>
      </c>
      <c r="G18" s="22">
        <v>9</v>
      </c>
      <c r="H18" s="21" t="s">
        <v>8</v>
      </c>
      <c r="I18" s="24"/>
      <c r="J18" s="93"/>
      <c r="K18" s="96"/>
      <c r="M18" s="81" t="s">
        <v>26</v>
      </c>
      <c r="N18" s="81" t="s">
        <v>25</v>
      </c>
      <c r="O18" s="81" t="s">
        <v>24</v>
      </c>
      <c r="P18" s="81" t="s">
        <v>23</v>
      </c>
      <c r="Q18" s="82" t="s">
        <v>22</v>
      </c>
      <c r="R18" s="81" t="s">
        <v>21</v>
      </c>
      <c r="S18" s="81" t="s">
        <v>20</v>
      </c>
      <c r="T18" s="81"/>
    </row>
    <row r="19" spans="1:20" ht="52.5" x14ac:dyDescent="0.25">
      <c r="A19" s="91"/>
      <c r="B19" s="104"/>
      <c r="C19" s="22">
        <v>24</v>
      </c>
      <c r="D19" s="42">
        <f>C19*60</f>
        <v>1440</v>
      </c>
      <c r="E19" s="23" t="s">
        <v>58</v>
      </c>
      <c r="F19" s="22" t="s">
        <v>19</v>
      </c>
      <c r="G19" s="22">
        <v>32</v>
      </c>
      <c r="H19" s="21" t="s">
        <v>7</v>
      </c>
      <c r="I19" s="8"/>
      <c r="J19" s="94"/>
      <c r="K19" s="97"/>
      <c r="M19" s="81" t="s">
        <v>18</v>
      </c>
      <c r="N19" s="81">
        <f>2*2</f>
        <v>4</v>
      </c>
      <c r="O19" s="81">
        <f>2*7</f>
        <v>14</v>
      </c>
      <c r="P19" s="81">
        <f>1/2*7*7</f>
        <v>24.5</v>
      </c>
      <c r="Q19" s="82">
        <f>6*2</f>
        <v>12</v>
      </c>
      <c r="R19" s="81">
        <f>9*9</f>
        <v>81</v>
      </c>
      <c r="S19" s="83" t="s">
        <v>17</v>
      </c>
      <c r="T19" s="83" t="s">
        <v>10</v>
      </c>
    </row>
    <row r="20" spans="1:20" x14ac:dyDescent="0.25">
      <c r="A20" s="5"/>
      <c r="B20" s="19" t="s">
        <v>16</v>
      </c>
      <c r="C20" s="5">
        <f>SUM(C17:C19)</f>
        <v>87.419999999999987</v>
      </c>
      <c r="D20" s="5">
        <f>SUM(D17:D19)</f>
        <v>3444.6</v>
      </c>
      <c r="E20" s="5"/>
      <c r="F20" s="5"/>
      <c r="G20" s="5"/>
      <c r="H20" s="19"/>
      <c r="I20" s="5"/>
      <c r="J20" s="15"/>
      <c r="K20" s="14"/>
      <c r="M20" s="83"/>
      <c r="N20" s="83">
        <v>0</v>
      </c>
      <c r="O20" s="83">
        <v>0</v>
      </c>
      <c r="P20" s="83">
        <f>+SUM(P21:P23)</f>
        <v>0</v>
      </c>
      <c r="Q20" s="83">
        <f>+SUM(Q21:Q23)</f>
        <v>0</v>
      </c>
      <c r="R20" s="83">
        <f>+SUM(R21:R23)</f>
        <v>122</v>
      </c>
      <c r="S20" s="84">
        <f>SUM(S21:S23)</f>
        <v>9882</v>
      </c>
      <c r="T20" s="84">
        <f>SUM(T21:T23)</f>
        <v>0.98819999999999997</v>
      </c>
    </row>
    <row r="21" spans="1:20" x14ac:dyDescent="0.25">
      <c r="A21" s="5"/>
      <c r="B21" s="19" t="s">
        <v>15</v>
      </c>
      <c r="C21" s="5"/>
      <c r="D21" s="16"/>
      <c r="E21" s="8"/>
      <c r="F21" s="8"/>
      <c r="G21" s="18"/>
      <c r="H21" s="17"/>
      <c r="I21" s="16"/>
      <c r="J21" s="15"/>
      <c r="K21" s="14"/>
      <c r="M21" s="85" t="s">
        <v>14</v>
      </c>
      <c r="N21" s="83">
        <v>0</v>
      </c>
      <c r="O21" s="83">
        <v>0</v>
      </c>
      <c r="P21" s="83"/>
      <c r="Q21" s="83"/>
      <c r="R21" s="83">
        <v>79</v>
      </c>
      <c r="S21" s="83">
        <f>+SUMPRODUCT($N$19:$R$19,N21:R21)</f>
        <v>6399</v>
      </c>
      <c r="T21" s="83">
        <f>+S21/10000</f>
        <v>0.63990000000000002</v>
      </c>
    </row>
    <row r="22" spans="1:20" x14ac:dyDescent="0.25">
      <c r="A22" s="89">
        <v>2</v>
      </c>
      <c r="B22" s="99" t="s">
        <v>51</v>
      </c>
      <c r="C22" s="44">
        <f>+C20-T20</f>
        <v>86.431799999999981</v>
      </c>
      <c r="D22" s="45">
        <f>SUM(D23:D25)</f>
        <v>3405.7200000000003</v>
      </c>
      <c r="E22" s="13"/>
      <c r="F22" s="8"/>
      <c r="G22" s="5"/>
      <c r="H22" s="8"/>
      <c r="I22" s="12"/>
      <c r="J22" s="10"/>
      <c r="K22" s="9"/>
      <c r="M22" s="85" t="s">
        <v>13</v>
      </c>
      <c r="N22" s="80">
        <v>0</v>
      </c>
      <c r="O22" s="80">
        <v>0</v>
      </c>
      <c r="R22" s="80">
        <v>10</v>
      </c>
      <c r="S22" s="83">
        <f>+SUMPRODUCT($N$19:$R$19,N22:R22)</f>
        <v>810</v>
      </c>
      <c r="T22" s="83">
        <f>+S22/10000</f>
        <v>8.1000000000000003E-2</v>
      </c>
    </row>
    <row r="23" spans="1:20" x14ac:dyDescent="0.25">
      <c r="A23" s="90"/>
      <c r="B23" s="100"/>
      <c r="C23" s="46">
        <f>+C17-T21</f>
        <v>55.9801</v>
      </c>
      <c r="D23" s="5">
        <f>+C23*30</f>
        <v>1679.403</v>
      </c>
      <c r="E23" s="13"/>
      <c r="F23" s="8"/>
      <c r="G23" s="5"/>
      <c r="H23" s="8" t="s">
        <v>9</v>
      </c>
      <c r="I23" s="12"/>
      <c r="J23" s="10"/>
      <c r="K23" s="9"/>
      <c r="M23" s="85" t="s">
        <v>12</v>
      </c>
      <c r="N23" s="83">
        <v>0</v>
      </c>
      <c r="O23" s="83">
        <v>0</v>
      </c>
      <c r="P23" s="83"/>
      <c r="Q23" s="83"/>
      <c r="R23" s="83">
        <v>33</v>
      </c>
      <c r="S23" s="83">
        <f>+SUMPRODUCT($N$19:$R$19,N23:R23)</f>
        <v>2673</v>
      </c>
      <c r="T23" s="83">
        <f>+S23/10000</f>
        <v>0.26729999999999998</v>
      </c>
    </row>
    <row r="24" spans="1:20" x14ac:dyDescent="0.25">
      <c r="A24" s="90"/>
      <c r="B24" s="100"/>
      <c r="C24" s="46">
        <f t="shared" ref="C24:C25" si="0">+C18-T22</f>
        <v>6.7189999999999994</v>
      </c>
      <c r="D24" s="5">
        <f>+C24*45</f>
        <v>302.35499999999996</v>
      </c>
      <c r="E24" s="13"/>
      <c r="F24" s="8"/>
      <c r="G24" s="5"/>
      <c r="H24" s="8" t="s">
        <v>8</v>
      </c>
      <c r="I24" s="12"/>
      <c r="J24" s="10"/>
      <c r="K24" s="9"/>
    </row>
    <row r="25" spans="1:20" x14ac:dyDescent="0.25">
      <c r="A25" s="91"/>
      <c r="B25" s="101"/>
      <c r="C25" s="46">
        <f t="shared" si="0"/>
        <v>23.732700000000001</v>
      </c>
      <c r="D25" s="5">
        <f>+C25*60</f>
        <v>1423.962</v>
      </c>
      <c r="E25" s="13"/>
      <c r="F25" s="8"/>
      <c r="G25" s="5"/>
      <c r="H25" s="8" t="s">
        <v>7</v>
      </c>
      <c r="I25" s="12"/>
      <c r="J25" s="10"/>
      <c r="K25" s="9"/>
    </row>
    <row r="26" spans="1:20" ht="15" customHeight="1" x14ac:dyDescent="0.25">
      <c r="A26" s="98">
        <v>3</v>
      </c>
      <c r="B26" s="99" t="s">
        <v>11</v>
      </c>
      <c r="C26" s="45">
        <f>SUM(C27:C29)</f>
        <v>0.98819999999999997</v>
      </c>
      <c r="D26" s="45">
        <f>SUM(D27:D29)</f>
        <v>38.879999999999995</v>
      </c>
      <c r="E26" s="11"/>
      <c r="F26" s="5"/>
      <c r="G26" s="5"/>
      <c r="H26" s="8"/>
      <c r="I26" s="5"/>
      <c r="J26" s="10"/>
      <c r="K26" s="9"/>
    </row>
    <row r="27" spans="1:20" ht="15" customHeight="1" x14ac:dyDescent="0.25">
      <c r="A27" s="98"/>
      <c r="B27" s="100"/>
      <c r="C27" s="5">
        <f>+T21</f>
        <v>0.63990000000000002</v>
      </c>
      <c r="D27" s="5">
        <f>C27*30</f>
        <v>19.196999999999999</v>
      </c>
      <c r="E27" s="11"/>
      <c r="F27" s="5"/>
      <c r="G27" s="5"/>
      <c r="H27" s="8" t="s">
        <v>9</v>
      </c>
      <c r="I27" s="5"/>
      <c r="J27" s="10"/>
      <c r="K27" s="9"/>
    </row>
    <row r="28" spans="1:20" ht="15" customHeight="1" x14ac:dyDescent="0.25">
      <c r="A28" s="98"/>
      <c r="B28" s="100"/>
      <c r="C28" s="5">
        <f>+T22</f>
        <v>8.1000000000000003E-2</v>
      </c>
      <c r="D28" s="5">
        <f>C28*45</f>
        <v>3.645</v>
      </c>
      <c r="E28" s="11"/>
      <c r="F28" s="5"/>
      <c r="G28" s="5"/>
      <c r="H28" s="8" t="s">
        <v>8</v>
      </c>
      <c r="I28" s="5"/>
      <c r="J28" s="10"/>
      <c r="K28" s="9"/>
    </row>
    <row r="29" spans="1:20" x14ac:dyDescent="0.25">
      <c r="A29" s="98"/>
      <c r="B29" s="101"/>
      <c r="C29" s="5">
        <f>+T23</f>
        <v>0.26729999999999998</v>
      </c>
      <c r="D29" s="5">
        <f>C29*60</f>
        <v>16.038</v>
      </c>
      <c r="E29" s="7"/>
      <c r="F29" s="7"/>
      <c r="G29" s="7"/>
      <c r="H29" s="8" t="s">
        <v>7</v>
      </c>
      <c r="I29" s="7"/>
      <c r="J29" s="6"/>
      <c r="K29" s="6"/>
    </row>
    <row r="30" spans="1:20" ht="30.75" customHeight="1" x14ac:dyDescent="0.25">
      <c r="A30" s="5">
        <v>4</v>
      </c>
      <c r="B30" s="50" t="s">
        <v>53</v>
      </c>
      <c r="C30" s="48" t="s">
        <v>52</v>
      </c>
      <c r="D30" s="49">
        <f>D26+D22</f>
        <v>3444.6000000000004</v>
      </c>
      <c r="E30" s="5"/>
      <c r="F30" s="5"/>
      <c r="G30" s="5"/>
      <c r="H30" s="5"/>
      <c r="I30" s="5"/>
      <c r="J30" s="5"/>
      <c r="K30" s="5"/>
    </row>
    <row r="31" spans="1:20" x14ac:dyDescent="0.25">
      <c r="A31" s="3"/>
      <c r="B31" s="4"/>
      <c r="C31" s="3"/>
      <c r="D31" s="3"/>
      <c r="E31" s="3"/>
      <c r="F31" s="3"/>
      <c r="G31" s="3"/>
      <c r="H31" s="3"/>
      <c r="I31" s="3"/>
      <c r="J31" s="4"/>
      <c r="K31" s="3"/>
    </row>
    <row r="32" spans="1:20" ht="30.75" customHeight="1" x14ac:dyDescent="0.25">
      <c r="A32" s="88" t="s">
        <v>6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</row>
    <row r="33" spans="1:11" x14ac:dyDescent="0.25">
      <c r="A33" s="58" t="s">
        <v>5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pans="1:11" x14ac:dyDescent="0.25">
      <c r="A34" s="58" t="s">
        <v>64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</row>
    <row r="35" spans="1:11" x14ac:dyDescent="0.25">
      <c r="A35" s="58"/>
      <c r="B35" s="57"/>
      <c r="C35" s="57"/>
      <c r="D35" s="57"/>
      <c r="E35" s="57"/>
      <c r="F35" s="57"/>
      <c r="G35" s="57"/>
      <c r="H35" s="57"/>
      <c r="I35" s="57"/>
      <c r="J35" s="57"/>
      <c r="K35" s="57"/>
    </row>
    <row r="36" spans="1:11" x14ac:dyDescent="0.25">
      <c r="A36" s="54" t="s">
        <v>3</v>
      </c>
      <c r="B36" s="54"/>
      <c r="C36" s="54"/>
      <c r="D36" s="54"/>
      <c r="E36" s="55"/>
      <c r="F36" s="54"/>
      <c r="G36" s="54"/>
      <c r="H36" s="54"/>
      <c r="I36" s="54"/>
      <c r="J36" s="54"/>
      <c r="K36" s="54"/>
    </row>
    <row r="37" spans="1:11" x14ac:dyDescent="0.25">
      <c r="A37" s="54" t="s">
        <v>2</v>
      </c>
      <c r="B37" s="54"/>
      <c r="C37" s="54"/>
      <c r="D37" s="54"/>
      <c r="E37" s="55"/>
      <c r="F37" s="54"/>
      <c r="G37" s="54"/>
      <c r="H37" s="54"/>
      <c r="I37" s="54"/>
      <c r="J37" s="54"/>
      <c r="K37" s="54"/>
    </row>
    <row r="38" spans="1:11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</row>
    <row r="39" spans="1:11" x14ac:dyDescent="0.25">
      <c r="A39" s="54"/>
      <c r="B39" s="54"/>
      <c r="C39" s="54"/>
      <c r="D39" s="54"/>
      <c r="E39" s="60" t="s">
        <v>1</v>
      </c>
      <c r="F39" s="56"/>
      <c r="G39" s="56"/>
      <c r="H39" s="54"/>
      <c r="I39" s="54"/>
      <c r="J39" s="54"/>
      <c r="K39" s="54"/>
    </row>
    <row r="40" spans="1:11" x14ac:dyDescent="0.25">
      <c r="A40" s="54"/>
      <c r="B40" s="54"/>
      <c r="C40" s="54"/>
      <c r="D40" s="54"/>
      <c r="E40" s="60"/>
      <c r="F40" s="61"/>
      <c r="G40" s="61"/>
      <c r="H40" s="54"/>
      <c r="I40" s="54"/>
      <c r="J40" s="54"/>
      <c r="K40" s="54"/>
    </row>
    <row r="41" spans="1:11" x14ac:dyDescent="0.25">
      <c r="A41" s="54"/>
      <c r="B41" s="54"/>
      <c r="C41" s="54"/>
      <c r="D41" s="54"/>
      <c r="E41" s="60" t="s">
        <v>0</v>
      </c>
      <c r="F41" s="56"/>
      <c r="G41" s="56"/>
      <c r="H41" s="54"/>
      <c r="I41" s="54"/>
      <c r="J41" s="54"/>
      <c r="K41" s="54"/>
    </row>
    <row r="42" spans="1:11" x14ac:dyDescent="0.25">
      <c r="A42" s="52"/>
      <c r="B42" s="52"/>
      <c r="C42" s="52"/>
      <c r="D42" s="52"/>
      <c r="E42" s="53"/>
      <c r="F42" s="52"/>
      <c r="G42" s="52"/>
      <c r="H42" s="52"/>
      <c r="I42" s="52"/>
      <c r="J42" s="52"/>
      <c r="K42" s="52"/>
    </row>
    <row r="43" spans="1:11" x14ac:dyDescent="0.25">
      <c r="A43" s="52"/>
      <c r="B43" s="52"/>
      <c r="C43" s="52"/>
      <c r="D43" s="52"/>
      <c r="E43" s="60" t="s">
        <v>57</v>
      </c>
      <c r="F43" s="62"/>
      <c r="G43" s="62"/>
      <c r="H43" s="52"/>
      <c r="I43" s="52"/>
      <c r="J43" s="52"/>
      <c r="K43" s="52"/>
    </row>
    <row r="44" spans="1:11" ht="16.5" customHeight="1" outlineLevel="1" x14ac:dyDescent="0.25">
      <c r="A44" s="52"/>
      <c r="B44" s="52"/>
      <c r="C44" s="52"/>
      <c r="D44" s="52"/>
      <c r="E44" s="53"/>
      <c r="F44" s="52"/>
      <c r="G44" s="52"/>
      <c r="H44" s="52"/>
      <c r="I44" s="52"/>
      <c r="J44" s="52"/>
      <c r="K44" s="52"/>
    </row>
    <row r="45" spans="1:11" ht="13.5" customHeight="1" x14ac:dyDescent="0.25">
      <c r="A45" s="52"/>
      <c r="B45" s="52"/>
      <c r="C45" s="52"/>
      <c r="D45" s="52"/>
      <c r="E45" s="60" t="s">
        <v>54</v>
      </c>
      <c r="F45" s="62"/>
      <c r="G45" s="62"/>
      <c r="H45" s="52"/>
      <c r="I45" s="52"/>
      <c r="J45" s="52"/>
      <c r="K45" s="52"/>
    </row>
    <row r="46" spans="1:11" x14ac:dyDescent="0.25">
      <c r="A46" s="52"/>
      <c r="B46" s="52"/>
      <c r="C46" s="52"/>
      <c r="D46" s="52"/>
      <c r="E46" s="53"/>
      <c r="F46" s="52"/>
      <c r="G46" s="52"/>
      <c r="H46" s="52"/>
      <c r="I46" s="52"/>
      <c r="J46" s="52"/>
      <c r="K46" s="52"/>
    </row>
    <row r="47" spans="1:11" x14ac:dyDescent="0.25">
      <c r="A47" s="52"/>
      <c r="B47" s="52"/>
      <c r="C47" s="52"/>
      <c r="D47" s="52"/>
      <c r="E47" s="63" t="s">
        <v>55</v>
      </c>
      <c r="F47" s="62"/>
      <c r="G47" s="62"/>
      <c r="H47" s="52"/>
      <c r="I47" s="52"/>
      <c r="J47" s="52"/>
      <c r="K47" s="52"/>
    </row>
    <row r="48" spans="1:11" x14ac:dyDescent="0.25">
      <c r="A48" s="52"/>
      <c r="B48" s="52"/>
      <c r="C48" s="52"/>
      <c r="D48" s="52"/>
      <c r="E48" s="53"/>
      <c r="F48" s="52"/>
      <c r="G48" s="52"/>
      <c r="H48" s="52"/>
      <c r="I48" s="52"/>
      <c r="J48" s="52"/>
      <c r="K48" s="52"/>
    </row>
    <row r="49" spans="1:1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x14ac:dyDescent="0.25">
      <c r="C87" s="2"/>
    </row>
  </sheetData>
  <mergeCells count="16">
    <mergeCell ref="A6:B6"/>
    <mergeCell ref="C11:J11"/>
    <mergeCell ref="A14:A15"/>
    <mergeCell ref="B14:B15"/>
    <mergeCell ref="E14:I14"/>
    <mergeCell ref="J14:K14"/>
    <mergeCell ref="C14:D14"/>
    <mergeCell ref="A32:K32"/>
    <mergeCell ref="A17:A19"/>
    <mergeCell ref="J17:J19"/>
    <mergeCell ref="K17:K19"/>
    <mergeCell ref="A26:A29"/>
    <mergeCell ref="B26:B29"/>
    <mergeCell ref="B17:B19"/>
    <mergeCell ref="A22:A25"/>
    <mergeCell ref="B22:B2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colBreaks count="1" manualBreakCount="1">
    <brk id="11" max="1048575" man="1"/>
  </colBreaks>
  <ignoredErrors>
    <ignoredError sqref="C20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U88"/>
  <sheetViews>
    <sheetView view="pageBreakPreview" topLeftCell="A2" zoomScaleNormal="85" zoomScaleSheetLayoutView="100" workbookViewId="0">
      <selection activeCell="A2" sqref="A2"/>
    </sheetView>
  </sheetViews>
  <sheetFormatPr defaultRowHeight="15" outlineLevelRow="1" x14ac:dyDescent="0.25"/>
  <cols>
    <col min="1" max="1" width="5.28515625" style="1" customWidth="1"/>
    <col min="2" max="2" width="33.5703125" style="1" customWidth="1"/>
    <col min="3" max="3" width="9" style="1" customWidth="1"/>
    <col min="4" max="4" width="8.85546875" style="1" customWidth="1"/>
    <col min="5" max="5" width="12.5703125" style="1" customWidth="1"/>
    <col min="6" max="6" width="7.42578125" style="1" bestFit="1" customWidth="1"/>
    <col min="7" max="7" width="7.42578125" style="1" customWidth="1"/>
    <col min="8" max="8" width="10.85546875" style="1" customWidth="1"/>
    <col min="9" max="9" width="19" style="1" customWidth="1"/>
    <col min="10" max="10" width="27.42578125" style="1" customWidth="1"/>
    <col min="11" max="11" width="19.7109375" style="1" customWidth="1"/>
    <col min="12" max="12" width="9.140625" style="1"/>
    <col min="13" max="21" width="9.140625" style="80"/>
    <col min="22" max="16384" width="9.140625" style="1"/>
  </cols>
  <sheetData>
    <row r="1" spans="1:11" hidden="1" x14ac:dyDescent="0.25">
      <c r="I1" s="1" t="s">
        <v>47</v>
      </c>
    </row>
    <row r="2" spans="1:11" ht="15" customHeight="1" x14ac:dyDescent="0.25"/>
    <row r="3" spans="1:11" ht="15.75" x14ac:dyDescent="0.25">
      <c r="A3" s="77"/>
      <c r="B3" s="78"/>
      <c r="C3" s="39"/>
      <c r="D3" s="38"/>
      <c r="E3" s="37"/>
      <c r="F3" s="37"/>
      <c r="G3" s="37"/>
      <c r="H3" s="37"/>
      <c r="I3" s="37"/>
      <c r="K3" s="41" t="s">
        <v>46</v>
      </c>
    </row>
    <row r="4" spans="1:11" ht="15.75" x14ac:dyDescent="0.25">
      <c r="A4" s="79"/>
      <c r="B4" s="78"/>
      <c r="C4" s="39"/>
      <c r="D4" s="38"/>
      <c r="E4" s="37"/>
      <c r="F4" s="37"/>
      <c r="G4" s="37"/>
      <c r="H4" s="37"/>
      <c r="I4" s="37"/>
      <c r="K4" s="36" t="s">
        <v>45</v>
      </c>
    </row>
    <row r="5" spans="1:11" ht="15.75" x14ac:dyDescent="0.25">
      <c r="A5" s="79"/>
      <c r="B5" s="78"/>
      <c r="C5" s="39"/>
      <c r="D5" s="38"/>
      <c r="E5" s="37"/>
      <c r="F5" s="37"/>
      <c r="G5" s="37"/>
      <c r="H5" s="37"/>
      <c r="I5" s="37"/>
      <c r="K5" s="36" t="s">
        <v>44</v>
      </c>
    </row>
    <row r="6" spans="1:11" ht="15.75" x14ac:dyDescent="0.25">
      <c r="A6" s="105"/>
      <c r="B6" s="105"/>
      <c r="C6" s="39"/>
      <c r="D6" s="38"/>
      <c r="E6" s="37"/>
      <c r="F6" s="37"/>
      <c r="G6" s="37"/>
      <c r="H6" s="37"/>
      <c r="I6" s="37"/>
      <c r="J6" s="40"/>
      <c r="K6" s="36" t="s">
        <v>43</v>
      </c>
    </row>
    <row r="7" spans="1:11" ht="15.75" x14ac:dyDescent="0.25">
      <c r="A7" s="79"/>
      <c r="B7" s="78"/>
      <c r="C7" s="39"/>
      <c r="D7" s="38"/>
      <c r="E7" s="37"/>
      <c r="F7" s="37"/>
      <c r="G7" s="37"/>
      <c r="H7" s="37"/>
      <c r="I7" s="37"/>
      <c r="K7" s="36" t="s">
        <v>42</v>
      </c>
    </row>
    <row r="10" spans="1:11" ht="18.75" x14ac:dyDescent="0.3">
      <c r="A10" s="2"/>
      <c r="B10" s="2"/>
      <c r="C10" s="2"/>
      <c r="D10" s="2"/>
      <c r="E10" s="2"/>
      <c r="F10" s="2"/>
      <c r="G10" s="2"/>
      <c r="H10" s="35" t="s">
        <v>49</v>
      </c>
      <c r="I10" s="2"/>
      <c r="J10" s="2"/>
      <c r="K10" s="2"/>
    </row>
    <row r="11" spans="1:11" ht="15.75" x14ac:dyDescent="0.25">
      <c r="A11" s="2"/>
      <c r="B11" s="2"/>
      <c r="C11" s="106" t="s">
        <v>63</v>
      </c>
      <c r="D11" s="106"/>
      <c r="E11" s="106"/>
      <c r="F11" s="106"/>
      <c r="G11" s="106"/>
      <c r="H11" s="106"/>
      <c r="I11" s="106"/>
      <c r="J11" s="106"/>
      <c r="K11" s="34"/>
    </row>
    <row r="12" spans="1:11" x14ac:dyDescent="0.25">
      <c r="A12" s="2"/>
      <c r="B12" s="2"/>
      <c r="C12" s="2"/>
      <c r="D12" s="2"/>
      <c r="E12" s="2"/>
      <c r="F12" s="2"/>
      <c r="G12" s="2"/>
      <c r="H12" s="33" t="s">
        <v>40</v>
      </c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32" t="s">
        <v>50</v>
      </c>
    </row>
    <row r="14" spans="1:11" ht="26.25" customHeight="1" x14ac:dyDescent="0.25">
      <c r="A14" s="107" t="s">
        <v>39</v>
      </c>
      <c r="B14" s="107" t="s">
        <v>38</v>
      </c>
      <c r="C14" s="111" t="s">
        <v>37</v>
      </c>
      <c r="D14" s="112"/>
      <c r="E14" s="108" t="s">
        <v>36</v>
      </c>
      <c r="F14" s="109"/>
      <c r="G14" s="109"/>
      <c r="H14" s="109"/>
      <c r="I14" s="110"/>
      <c r="J14" s="107" t="s">
        <v>35</v>
      </c>
      <c r="K14" s="107"/>
    </row>
    <row r="15" spans="1:11" ht="25.5" x14ac:dyDescent="0.25">
      <c r="A15" s="107"/>
      <c r="B15" s="107"/>
      <c r="C15" s="43" t="s">
        <v>10</v>
      </c>
      <c r="D15" s="30" t="s">
        <v>4</v>
      </c>
      <c r="E15" s="31" t="s">
        <v>34</v>
      </c>
      <c r="F15" s="31" t="s">
        <v>33</v>
      </c>
      <c r="G15" s="31" t="s">
        <v>32</v>
      </c>
      <c r="H15" s="29" t="s">
        <v>31</v>
      </c>
      <c r="I15" s="28" t="s">
        <v>30</v>
      </c>
      <c r="J15" s="31" t="s">
        <v>29</v>
      </c>
      <c r="K15" s="31" t="s">
        <v>28</v>
      </c>
    </row>
    <row r="16" spans="1:11" x14ac:dyDescent="0.25">
      <c r="A16" s="26">
        <v>1</v>
      </c>
      <c r="B16" s="26">
        <v>2</v>
      </c>
      <c r="C16" s="24">
        <v>3</v>
      </c>
      <c r="D16" s="24">
        <v>4</v>
      </c>
      <c r="E16" s="24">
        <v>5</v>
      </c>
      <c r="F16" s="24">
        <v>6</v>
      </c>
      <c r="G16" s="24">
        <v>7</v>
      </c>
      <c r="H16" s="24">
        <v>8</v>
      </c>
      <c r="I16" s="24">
        <v>9</v>
      </c>
      <c r="J16" s="24">
        <v>10</v>
      </c>
      <c r="K16" s="24">
        <v>11</v>
      </c>
    </row>
    <row r="17" spans="1:20" ht="21" x14ac:dyDescent="0.25">
      <c r="A17" s="89">
        <v>1</v>
      </c>
      <c r="B17" s="102" t="s">
        <v>27</v>
      </c>
      <c r="C17" s="22">
        <v>9.75</v>
      </c>
      <c r="D17" s="42">
        <f>C17*30</f>
        <v>292.5</v>
      </c>
      <c r="E17" s="25" t="s">
        <v>61</v>
      </c>
      <c r="F17" s="22" t="s">
        <v>19</v>
      </c>
      <c r="G17" s="22">
        <v>13</v>
      </c>
      <c r="H17" s="21" t="s">
        <v>9</v>
      </c>
      <c r="I17" s="24"/>
      <c r="J17" s="92"/>
      <c r="K17" s="95"/>
    </row>
    <row r="18" spans="1:20" x14ac:dyDescent="0.25">
      <c r="A18" s="90"/>
      <c r="B18" s="103"/>
      <c r="C18" s="22">
        <v>0</v>
      </c>
      <c r="D18" s="42">
        <f>C18*45</f>
        <v>0</v>
      </c>
      <c r="E18" s="23"/>
      <c r="F18" s="22" t="s">
        <v>19</v>
      </c>
      <c r="G18" s="22">
        <v>0</v>
      </c>
      <c r="H18" s="21" t="s">
        <v>8</v>
      </c>
      <c r="I18" s="24"/>
      <c r="J18" s="93"/>
      <c r="K18" s="96"/>
      <c r="M18" s="86" t="s">
        <v>26</v>
      </c>
      <c r="N18" s="86" t="s">
        <v>25</v>
      </c>
      <c r="O18" s="86" t="s">
        <v>24</v>
      </c>
      <c r="P18" s="86" t="s">
        <v>23</v>
      </c>
      <c r="Q18" s="87" t="s">
        <v>22</v>
      </c>
      <c r="R18" s="86" t="s">
        <v>21</v>
      </c>
      <c r="S18" s="86" t="s">
        <v>20</v>
      </c>
      <c r="T18" s="81"/>
    </row>
    <row r="19" spans="1:20" ht="30" x14ac:dyDescent="0.25">
      <c r="A19" s="91"/>
      <c r="B19" s="104"/>
      <c r="C19" s="22">
        <v>1.5</v>
      </c>
      <c r="D19" s="42">
        <f>C19*60</f>
        <v>90</v>
      </c>
      <c r="E19" s="47" t="s">
        <v>60</v>
      </c>
      <c r="F19" s="22" t="s">
        <v>19</v>
      </c>
      <c r="G19" s="22">
        <v>2</v>
      </c>
      <c r="H19" s="21" t="s">
        <v>7</v>
      </c>
      <c r="I19" s="8"/>
      <c r="J19" s="94"/>
      <c r="K19" s="97"/>
      <c r="M19" s="81" t="s">
        <v>18</v>
      </c>
      <c r="N19" s="81">
        <f>2*2</f>
        <v>4</v>
      </c>
      <c r="O19" s="81">
        <f>2*7</f>
        <v>14</v>
      </c>
      <c r="P19" s="81">
        <f>1/2*7*7</f>
        <v>24.5</v>
      </c>
      <c r="Q19" s="82">
        <f>6*2</f>
        <v>12</v>
      </c>
      <c r="R19" s="81">
        <f>9*9</f>
        <v>81</v>
      </c>
      <c r="S19" s="83" t="s">
        <v>17</v>
      </c>
      <c r="T19" s="83" t="s">
        <v>10</v>
      </c>
    </row>
    <row r="20" spans="1:20" x14ac:dyDescent="0.25">
      <c r="A20" s="5"/>
      <c r="B20" s="19" t="s">
        <v>16</v>
      </c>
      <c r="C20" s="5">
        <f>SUM(C17:C19)</f>
        <v>11.25</v>
      </c>
      <c r="D20" s="5">
        <f>SUM(D17:D19)</f>
        <v>382.5</v>
      </c>
      <c r="F20" s="5"/>
      <c r="G20" s="5"/>
      <c r="H20" s="19"/>
      <c r="I20" s="5"/>
      <c r="J20" s="20"/>
      <c r="K20" s="14"/>
      <c r="M20" s="83"/>
      <c r="N20" s="83">
        <v>0</v>
      </c>
      <c r="O20" s="83">
        <v>0</v>
      </c>
      <c r="P20" s="83">
        <f>+SUM(P21:P23)</f>
        <v>0</v>
      </c>
      <c r="Q20" s="83">
        <f>+SUM(Q21:Q23)</f>
        <v>0</v>
      </c>
      <c r="R20" s="83">
        <f>+SUM(R21:R23)</f>
        <v>19</v>
      </c>
      <c r="S20" s="84">
        <f>SUM(S21:S23)</f>
        <v>1539</v>
      </c>
      <c r="T20" s="84">
        <f>SUM(T21:T23)</f>
        <v>0.15389999999999998</v>
      </c>
    </row>
    <row r="21" spans="1:20" x14ac:dyDescent="0.25">
      <c r="A21" s="5"/>
      <c r="B21" s="19" t="s">
        <v>15</v>
      </c>
      <c r="C21" s="5"/>
      <c r="D21" s="16"/>
      <c r="E21" s="8"/>
      <c r="F21" s="8"/>
      <c r="G21" s="18"/>
      <c r="H21" s="17"/>
      <c r="I21" s="16"/>
      <c r="J21" s="20"/>
      <c r="K21" s="14"/>
      <c r="M21" s="85" t="s">
        <v>14</v>
      </c>
      <c r="N21" s="83">
        <v>0</v>
      </c>
      <c r="O21" s="83">
        <v>0</v>
      </c>
      <c r="P21" s="83"/>
      <c r="Q21" s="83"/>
      <c r="R21" s="83">
        <v>15</v>
      </c>
      <c r="S21" s="83">
        <f>+SUMPRODUCT($N$19:$R$19,N21:R21)</f>
        <v>1215</v>
      </c>
      <c r="T21" s="83">
        <f>+S21/10000</f>
        <v>0.1215</v>
      </c>
    </row>
    <row r="22" spans="1:20" x14ac:dyDescent="0.25">
      <c r="A22" s="89">
        <v>2</v>
      </c>
      <c r="B22" s="99" t="s">
        <v>51</v>
      </c>
      <c r="C22" s="44">
        <f>+C20-T20</f>
        <v>11.0961</v>
      </c>
      <c r="D22" s="45">
        <f>SUM(D23:D25)</f>
        <v>376.911</v>
      </c>
      <c r="E22" s="13"/>
      <c r="F22" s="8"/>
      <c r="G22" s="5"/>
      <c r="H22" s="8"/>
      <c r="I22" s="12"/>
      <c r="J22" s="10"/>
      <c r="K22" s="9"/>
      <c r="M22" s="85" t="s">
        <v>13</v>
      </c>
      <c r="N22" s="80">
        <v>0</v>
      </c>
      <c r="O22" s="80">
        <v>0</v>
      </c>
      <c r="R22" s="80">
        <v>0</v>
      </c>
      <c r="S22" s="83">
        <f>+SUMPRODUCT($N$19:$R$19,N22:R22)</f>
        <v>0</v>
      </c>
      <c r="T22" s="83">
        <f>+S22/10000</f>
        <v>0</v>
      </c>
    </row>
    <row r="23" spans="1:20" x14ac:dyDescent="0.25">
      <c r="A23" s="90"/>
      <c r="B23" s="100"/>
      <c r="C23" s="46">
        <f>+C17-T21</f>
        <v>9.6285000000000007</v>
      </c>
      <c r="D23" s="5">
        <f>+C23*30</f>
        <v>288.85500000000002</v>
      </c>
      <c r="E23" s="13"/>
      <c r="F23" s="8"/>
      <c r="G23" s="5"/>
      <c r="H23" s="8" t="s">
        <v>9</v>
      </c>
      <c r="I23" s="12"/>
      <c r="J23" s="10"/>
      <c r="K23" s="9"/>
      <c r="M23" s="85" t="s">
        <v>12</v>
      </c>
      <c r="N23" s="83">
        <v>0</v>
      </c>
      <c r="O23" s="83">
        <v>0</v>
      </c>
      <c r="P23" s="83"/>
      <c r="Q23" s="83"/>
      <c r="R23" s="83">
        <v>4</v>
      </c>
      <c r="S23" s="83">
        <f>+SUMPRODUCT($N$19:$R$19,N23:R23)</f>
        <v>324</v>
      </c>
      <c r="T23" s="83">
        <f>+S23/10000</f>
        <v>3.2399999999999998E-2</v>
      </c>
    </row>
    <row r="24" spans="1:20" x14ac:dyDescent="0.25">
      <c r="A24" s="90"/>
      <c r="B24" s="100"/>
      <c r="C24" s="46">
        <f t="shared" ref="C24:C25" si="0">+C18-T22</f>
        <v>0</v>
      </c>
      <c r="D24" s="5">
        <f>+C24*45</f>
        <v>0</v>
      </c>
      <c r="E24" s="13"/>
      <c r="F24" s="8"/>
      <c r="G24" s="5"/>
      <c r="H24" s="8" t="s">
        <v>8</v>
      </c>
      <c r="I24" s="12"/>
      <c r="J24" s="10"/>
      <c r="K24" s="9"/>
    </row>
    <row r="25" spans="1:20" x14ac:dyDescent="0.25">
      <c r="A25" s="91"/>
      <c r="B25" s="101"/>
      <c r="C25" s="46">
        <f t="shared" si="0"/>
        <v>1.4676</v>
      </c>
      <c r="D25" s="5">
        <f>+C25*60</f>
        <v>88.055999999999997</v>
      </c>
      <c r="E25" s="13"/>
      <c r="F25" s="8"/>
      <c r="G25" s="5"/>
      <c r="H25" s="8" t="s">
        <v>7</v>
      </c>
      <c r="I25" s="12"/>
      <c r="J25" s="10"/>
      <c r="K25" s="9"/>
    </row>
    <row r="26" spans="1:20" ht="15" customHeight="1" x14ac:dyDescent="0.25">
      <c r="A26" s="98">
        <v>3</v>
      </c>
      <c r="B26" s="99" t="s">
        <v>11</v>
      </c>
      <c r="C26" s="45">
        <f>SUM(C27:C29)</f>
        <v>0.15389999999999998</v>
      </c>
      <c r="D26" s="45">
        <f>SUM(D27:D29)</f>
        <v>5.5890000000000004</v>
      </c>
      <c r="E26" s="11"/>
      <c r="F26" s="5"/>
      <c r="G26" s="5"/>
      <c r="H26" s="8"/>
      <c r="I26" s="5"/>
      <c r="J26" s="10"/>
      <c r="K26" s="9"/>
    </row>
    <row r="27" spans="1:20" ht="15" customHeight="1" x14ac:dyDescent="0.25">
      <c r="A27" s="98"/>
      <c r="B27" s="100"/>
      <c r="C27" s="5">
        <f>+T21</f>
        <v>0.1215</v>
      </c>
      <c r="D27" s="5">
        <f>C27*30</f>
        <v>3.645</v>
      </c>
      <c r="E27" s="11"/>
      <c r="F27" s="5"/>
      <c r="G27" s="5"/>
      <c r="H27" s="8" t="s">
        <v>9</v>
      </c>
      <c r="I27" s="5"/>
      <c r="J27" s="10"/>
      <c r="K27" s="9"/>
    </row>
    <row r="28" spans="1:20" ht="15" customHeight="1" x14ac:dyDescent="0.25">
      <c r="A28" s="98"/>
      <c r="B28" s="100"/>
      <c r="C28" s="5">
        <f>+T22</f>
        <v>0</v>
      </c>
      <c r="D28" s="5">
        <f>C28*45</f>
        <v>0</v>
      </c>
      <c r="E28" s="11"/>
      <c r="F28" s="5"/>
      <c r="G28" s="5"/>
      <c r="H28" s="8" t="s">
        <v>8</v>
      </c>
      <c r="I28" s="5"/>
      <c r="J28" s="10"/>
      <c r="K28" s="9"/>
    </row>
    <row r="29" spans="1:20" x14ac:dyDescent="0.25">
      <c r="A29" s="98"/>
      <c r="B29" s="101"/>
      <c r="C29" s="5">
        <f>+T23</f>
        <v>3.2399999999999998E-2</v>
      </c>
      <c r="D29" s="5">
        <f>C29*60</f>
        <v>1.944</v>
      </c>
      <c r="E29" s="7"/>
      <c r="F29" s="7"/>
      <c r="G29" s="7"/>
      <c r="H29" s="8" t="s">
        <v>7</v>
      </c>
      <c r="I29" s="7"/>
      <c r="J29" s="6"/>
      <c r="K29" s="6"/>
    </row>
    <row r="30" spans="1:20" ht="30.75" customHeight="1" x14ac:dyDescent="0.25">
      <c r="A30" s="5">
        <v>4</v>
      </c>
      <c r="B30" s="50" t="s">
        <v>53</v>
      </c>
      <c r="C30" s="51" t="s">
        <v>52</v>
      </c>
      <c r="D30" s="51">
        <f>D26+D22</f>
        <v>382.5</v>
      </c>
      <c r="E30" s="5"/>
      <c r="F30" s="5"/>
      <c r="G30" s="5"/>
      <c r="H30" s="5"/>
      <c r="I30" s="5"/>
      <c r="J30" s="5"/>
      <c r="K30" s="5"/>
    </row>
    <row r="31" spans="1:20" x14ac:dyDescent="0.25">
      <c r="A31" s="3"/>
      <c r="B31" s="4"/>
      <c r="C31" s="3"/>
      <c r="D31" s="3"/>
      <c r="E31" s="3"/>
      <c r="F31" s="3"/>
      <c r="G31" s="3"/>
      <c r="H31" s="3"/>
      <c r="I31" s="3"/>
      <c r="J31" s="4"/>
      <c r="K31" s="3"/>
    </row>
    <row r="32" spans="1:20" ht="30.75" customHeight="1" x14ac:dyDescent="0.25">
      <c r="A32" s="88" t="s">
        <v>6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</row>
    <row r="33" spans="1:11" x14ac:dyDescent="0.25">
      <c r="A33" s="70" t="s">
        <v>5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1:11" x14ac:dyDescent="0.25">
      <c r="A34" s="70" t="s">
        <v>64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</row>
    <row r="35" spans="1:11" x14ac:dyDescent="0.25">
      <c r="A35" s="70"/>
      <c r="B35" s="69"/>
      <c r="C35" s="69"/>
      <c r="D35" s="69"/>
      <c r="E35" s="69"/>
      <c r="F35" s="69"/>
      <c r="G35" s="69"/>
      <c r="H35" s="69"/>
      <c r="I35" s="69"/>
      <c r="J35" s="69"/>
      <c r="K35" s="69"/>
    </row>
    <row r="36" spans="1:11" x14ac:dyDescent="0.25">
      <c r="A36" s="66" t="s">
        <v>3</v>
      </c>
      <c r="B36" s="66"/>
      <c r="C36" s="66"/>
      <c r="D36" s="66"/>
      <c r="E36" s="67"/>
      <c r="F36" s="66"/>
      <c r="G36" s="66"/>
      <c r="H36" s="66"/>
      <c r="I36" s="66"/>
      <c r="J36" s="66"/>
      <c r="K36" s="66"/>
    </row>
    <row r="37" spans="1:11" x14ac:dyDescent="0.25">
      <c r="A37" s="66" t="s">
        <v>2</v>
      </c>
      <c r="B37" s="66"/>
      <c r="C37" s="66"/>
      <c r="D37" s="66"/>
      <c r="E37" s="67"/>
      <c r="F37" s="66"/>
      <c r="G37" s="66"/>
      <c r="H37" s="66"/>
      <c r="I37" s="66"/>
      <c r="J37" s="66"/>
      <c r="K37" s="66"/>
    </row>
    <row r="38" spans="1:11" x14ac:dyDescent="0.25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</row>
    <row r="39" spans="1:11" x14ac:dyDescent="0.25">
      <c r="A39" s="66"/>
      <c r="B39" s="66"/>
      <c r="C39" s="66"/>
      <c r="D39" s="66"/>
      <c r="E39" s="72" t="s">
        <v>1</v>
      </c>
      <c r="F39" s="68"/>
      <c r="G39" s="68"/>
      <c r="H39" s="66"/>
      <c r="I39" s="66"/>
      <c r="J39" s="66"/>
      <c r="K39" s="66"/>
    </row>
    <row r="40" spans="1:11" x14ac:dyDescent="0.25">
      <c r="A40" s="66"/>
      <c r="B40" s="66"/>
      <c r="C40" s="66"/>
      <c r="D40" s="66"/>
      <c r="E40" s="72"/>
      <c r="F40" s="73"/>
      <c r="G40" s="73"/>
      <c r="H40" s="66"/>
      <c r="I40" s="66"/>
      <c r="J40" s="66"/>
      <c r="K40" s="66"/>
    </row>
    <row r="41" spans="1:11" x14ac:dyDescent="0.25">
      <c r="A41" s="66"/>
      <c r="B41" s="66"/>
      <c r="C41" s="66"/>
      <c r="D41" s="66"/>
      <c r="E41" s="72" t="s">
        <v>0</v>
      </c>
      <c r="F41" s="68"/>
      <c r="G41" s="68"/>
      <c r="H41" s="66"/>
      <c r="I41" s="66"/>
      <c r="J41" s="66"/>
      <c r="K41" s="66"/>
    </row>
    <row r="42" spans="1:11" x14ac:dyDescent="0.25">
      <c r="A42" s="64"/>
      <c r="B42" s="64"/>
      <c r="C42" s="64"/>
      <c r="D42" s="64"/>
      <c r="E42" s="65"/>
      <c r="F42" s="64"/>
      <c r="G42" s="64"/>
      <c r="H42" s="64"/>
      <c r="I42" s="64"/>
      <c r="J42" s="64"/>
      <c r="K42" s="64"/>
    </row>
    <row r="43" spans="1:11" x14ac:dyDescent="0.25">
      <c r="A43" s="64"/>
      <c r="B43" s="64"/>
      <c r="C43" s="64"/>
      <c r="D43" s="64"/>
      <c r="E43" s="72" t="s">
        <v>57</v>
      </c>
      <c r="F43" s="74"/>
      <c r="G43" s="74"/>
      <c r="H43" s="64"/>
      <c r="I43" s="64"/>
      <c r="J43" s="64"/>
      <c r="K43" s="64"/>
    </row>
    <row r="44" spans="1:11" x14ac:dyDescent="0.25">
      <c r="A44" s="64"/>
      <c r="B44" s="64"/>
      <c r="C44" s="64"/>
      <c r="D44" s="64"/>
      <c r="E44" s="65"/>
      <c r="F44" s="64"/>
      <c r="G44" s="64"/>
      <c r="H44" s="64"/>
      <c r="I44" s="64"/>
      <c r="J44" s="64"/>
      <c r="K44" s="64"/>
    </row>
    <row r="45" spans="1:11" x14ac:dyDescent="0.25">
      <c r="A45" s="64"/>
      <c r="B45" s="64"/>
      <c r="C45" s="64"/>
      <c r="D45" s="64"/>
      <c r="E45" s="72" t="s">
        <v>54</v>
      </c>
      <c r="F45" s="74"/>
      <c r="G45" s="74"/>
      <c r="H45" s="64"/>
      <c r="I45" s="64"/>
      <c r="J45" s="64"/>
      <c r="K45" s="64"/>
    </row>
    <row r="46" spans="1:11" x14ac:dyDescent="0.25">
      <c r="A46" s="64"/>
      <c r="B46" s="64"/>
      <c r="C46" s="64"/>
      <c r="D46" s="64"/>
      <c r="E46" s="65"/>
      <c r="F46" s="64"/>
      <c r="G46" s="64"/>
      <c r="H46" s="64"/>
      <c r="I46" s="64"/>
      <c r="J46" s="64"/>
      <c r="K46" s="64"/>
    </row>
    <row r="47" spans="1:11" ht="15" hidden="1" customHeight="1" outlineLevel="1" x14ac:dyDescent="0.25">
      <c r="A47" s="64"/>
      <c r="B47" s="64"/>
      <c r="C47" s="64"/>
      <c r="D47" s="64"/>
      <c r="E47" s="75" t="s">
        <v>55</v>
      </c>
      <c r="F47" s="74"/>
      <c r="G47" s="74"/>
      <c r="H47" s="64"/>
      <c r="I47" s="64"/>
      <c r="J47" s="64"/>
      <c r="K47" s="64"/>
    </row>
    <row r="48" spans="1:11" collapsed="1" x14ac:dyDescent="0.25">
      <c r="A48" s="64"/>
      <c r="B48" s="64"/>
      <c r="C48" s="64"/>
      <c r="D48" s="64"/>
      <c r="E48" s="65"/>
      <c r="F48" s="64"/>
      <c r="G48" s="64"/>
      <c r="H48" s="64"/>
      <c r="I48" s="64"/>
      <c r="J48" s="64"/>
      <c r="K48" s="64"/>
    </row>
    <row r="49" spans="1:1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x14ac:dyDescent="0.25">
      <c r="C88" s="2"/>
    </row>
  </sheetData>
  <mergeCells count="16">
    <mergeCell ref="A6:B6"/>
    <mergeCell ref="C11:J11"/>
    <mergeCell ref="A14:A15"/>
    <mergeCell ref="B14:B15"/>
    <mergeCell ref="C14:D14"/>
    <mergeCell ref="E14:I14"/>
    <mergeCell ref="J14:K14"/>
    <mergeCell ref="K17:K19"/>
    <mergeCell ref="A22:A25"/>
    <mergeCell ref="B22:B25"/>
    <mergeCell ref="A32:K32"/>
    <mergeCell ref="A26:A29"/>
    <mergeCell ref="B26:B29"/>
    <mergeCell ref="A17:A19"/>
    <mergeCell ref="B17:B19"/>
    <mergeCell ref="J17:J19"/>
  </mergeCells>
  <pageMargins left="0.70866141732283472" right="0.70866141732283472" top="0.35433070866141736" bottom="0.35433070866141736" header="0.31496062992125984" footer="0.31496062992125984"/>
  <pageSetup paperSize="9" scale="73" orientation="landscape" r:id="rId1"/>
  <rowBreaks count="1" manualBreakCount="1">
    <brk id="46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Баяндай - Косая степь</vt:lpstr>
      <vt:lpstr>Косая степь - Еланцы</vt:lpstr>
      <vt:lpstr>'Баяндай - Косая степь'!Область_печати</vt:lpstr>
      <vt:lpstr>'Косая степь - Еланцы'!Область_печати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Istomin Dmitriy</dc:creator>
  <cp:lastModifiedBy>Юрышев Александр</cp:lastModifiedBy>
  <cp:lastPrinted>2023-06-05T08:04:39Z</cp:lastPrinted>
  <dcterms:created xsi:type="dcterms:W3CDTF">2015-06-05T18:19:34Z</dcterms:created>
  <dcterms:modified xsi:type="dcterms:W3CDTF">2023-07-17T02:12:22Z</dcterms:modified>
</cp:coreProperties>
</file>