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ЕСЭ-ГГ_ИРК\Группа наблюдения за ГТС\Договоры\2024\Услуги\10_Многофакторное исследование основания здания ГЭС\"/>
    </mc:Choice>
  </mc:AlternateContent>
  <bookViews>
    <workbookView xWindow="3105" yWindow="360" windowWidth="18990" windowHeight="15195"/>
  </bookViews>
  <sheets>
    <sheet name="Ведомость объемов работ" sheetId="2" r:id="rId1"/>
  </sheets>
  <definedNames>
    <definedName name="_xlnm.Print_Titles" localSheetId="0">'Ведомость объемов работ'!$10:$10</definedName>
    <definedName name="_xlnm.Print_Area" localSheetId="0">'Ведомость объемов работ'!$A$1:$D$42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" i="2" l="1"/>
  <c r="E35" i="2"/>
  <c r="E30" i="2"/>
  <c r="E28" i="2"/>
  <c r="E26" i="2"/>
  <c r="E21" i="2"/>
  <c r="E16" i="2"/>
  <c r="E13" i="2"/>
  <c r="E12" i="2"/>
  <c r="E33" i="2"/>
  <c r="E32" i="2"/>
  <c r="E18" i="2"/>
  <c r="E23" i="2"/>
  <c r="E8" i="2" l="1"/>
</calcChain>
</file>

<file path=xl/sharedStrings.xml><?xml version="1.0" encoding="utf-8"?>
<sst xmlns="http://schemas.openxmlformats.org/spreadsheetml/2006/main" count="84" uniqueCount="58">
  <si>
    <t>Наименование</t>
  </si>
  <si>
    <t>Ед. изм.</t>
  </si>
  <si>
    <t>Кол.</t>
  </si>
  <si>
    <t>1 вид наблюдений</t>
  </si>
  <si>
    <t xml:space="preserve">Утверждаю: </t>
  </si>
  <si>
    <t>Директор филиала ООО «ЕвроСибЭнерго-Гидрогенерация»  Иркутская ГЭС</t>
  </si>
  <si>
    <t>_______________ В.А. Чеверда</t>
  </si>
  <si>
    <t>ВЕДОМОСТЬ ОБЪЕМОВ РАБОТ №1</t>
  </si>
  <si>
    <t>Главный инженер</t>
  </si>
  <si>
    <t>А.Н. Николаев</t>
  </si>
  <si>
    <t>Ведущий инженер-руководитель ГН</t>
  </si>
  <si>
    <t>1 сооружение</t>
  </si>
  <si>
    <t>Начальник ПТО</t>
  </si>
  <si>
    <t>Ю.И. Гаврилов</t>
  </si>
  <si>
    <t>Согласовано:</t>
  </si>
  <si>
    <t xml:space="preserve">Начальник службы зданий и сооружений ООО «ЕвроСибЭнерго-Гидрогенерация»
</t>
  </si>
  <si>
    <t>К.Н. Барило</t>
  </si>
  <si>
    <t>Начальник ОЭЦ</t>
  </si>
  <si>
    <t>В.П. Гаримыко</t>
  </si>
  <si>
    <t>М.С. Терехова</t>
  </si>
  <si>
    <t>1.2.01.03</t>
  </si>
  <si>
    <t>2.2.08.02</t>
  </si>
  <si>
    <t>2.2.08.04</t>
  </si>
  <si>
    <t>2.2.08.06</t>
  </si>
  <si>
    <t>2.2.08.05</t>
  </si>
  <si>
    <t>2.2.08.08</t>
  </si>
  <si>
    <t>" _____ " ________________ 2024 г.</t>
  </si>
  <si>
    <t>№ п/п</t>
  </si>
  <si>
    <t xml:space="preserve">Необходимость выполнения данного вида  работ подтверждаю:
</t>
  </si>
  <si>
    <t>2.2.06.03</t>
  </si>
  <si>
    <t>Раздел 1. Сбор, систематизация и анализ выполненных изысканий и исследований состояния основания и его контакта со зданием Иркутской ГЭС</t>
  </si>
  <si>
    <t>Раздел 2. Обследование фильтрационной КИА, размещенной в потернах здания ГЭС на предмет достоверности ее показаний, работоспособности и возможности использования в качестве диагностической</t>
  </si>
  <si>
    <t>Раздел 3. Комплексный анализ данных натурных наблюдений за особенностями поведения конструкций здания ГЭС с разработкой статистических прогнозных моделей</t>
  </si>
  <si>
    <t>Раздел 4. Обследование фильтрационной КИА и скважин дренажной системы на предмет возможности их исследования в качестве исследовательских скважин при последующих многофакторных исследованиях</t>
  </si>
  <si>
    <t>Раздел 5. Разработка технических решений (при необходимости) по дооснащению здания ГЭС исследовательскими скважинами для проведения последующих многофакторных исследований</t>
  </si>
  <si>
    <t>Раздел 6. Разработка и согласование с Заказчиком программы периодических геофизических исследований состояния подземного контура здания ГЭС с учетом результатов работ по п.4.4 и 4.5 Технического задания</t>
  </si>
  <si>
    <t>Раздел 7. Разработка и согласование с Заказчиком программы периодического гидрогеохимического мониторинга фильтрационного режима подземного контура здания ГЭС с учетом результатов работ по п.4.4 и 4.5 Технического задания</t>
  </si>
  <si>
    <t>Раздел 8. Разработка программы периодических опытно-фильтрационных исследований фильтрационного режима подземного контура здания ГЭС с учетом результатов работ по п.4.4 и 4.5 Технического задания</t>
  </si>
  <si>
    <t>Раздел 9. Выполнение многофакторных исследований состояния подземного контура здания Иркутской ГЭС в соответствии с программами по п. 4.6 – 4.8 Технического задания</t>
  </si>
  <si>
    <t>Раздел 10. Разработка и согласование с Заказчиком программы периодического гидрогеохимического мониторинга фильтрационного режима подземного контура здания ГЭС с учетом результатов работ по п.4.4 и 4.5 Технического задания</t>
  </si>
  <si>
    <t>Раздел 11. Составление сводного отчета по результатам многофакторных исследований состояния подземного контура здания Иркутской ГЭС</t>
  </si>
  <si>
    <r>
      <rPr>
        <sz val="11"/>
        <rFont val="Times New Roman"/>
        <family val="1"/>
        <charset val="204"/>
      </rPr>
      <t xml:space="preserve">на оказание услуги </t>
    </r>
    <r>
      <rPr>
        <u/>
        <sz val="11"/>
        <rFont val="Times New Roman"/>
        <family val="1"/>
        <charset val="204"/>
      </rPr>
      <t xml:space="preserve">
</t>
    </r>
    <r>
      <rPr>
        <b/>
        <sz val="11"/>
        <rFont val="Times New Roman"/>
        <family val="1"/>
        <charset val="204"/>
      </rPr>
      <t>«Многофакторное исследование основания здания ГЭС»</t>
    </r>
  </si>
  <si>
    <t>2.2.07.03</t>
  </si>
  <si>
    <t>1 элемент</t>
  </si>
  <si>
    <t>2.2.08.03</t>
  </si>
  <si>
    <t>1.2.01.04</t>
  </si>
  <si>
    <t>2.2.08.07</t>
  </si>
  <si>
    <t>Осмотр и обмеры ГТС, определение состояния ГТС с помощью приборов и измерительных инструментов 1 кат. сложности (4 секции, правобережный и левобережный устои)</t>
  </si>
  <si>
    <t xml:space="preserve">Проверка прочности и устойчивости гидротехнических сооружений 2 кат. сложности (4 секции, правобережный и левобережный устои) </t>
  </si>
  <si>
    <t xml:space="preserve">Разработка вариантов принципиальных тех.решений, выполнение поверочных расчетов. Составление и оценка технико-экономических показателей вариантов тех.решений (4 секции, правобережный и левобережный устои) производственной площадью до 10 тыс.кв.м. </t>
  </si>
  <si>
    <t xml:space="preserve">Разработка чертежей, составление спецификаций, пояснительной записки (4 секции, правобережный и левобережный устои) производственной площадью до 10 тыс.кв.м </t>
  </si>
  <si>
    <r>
      <t xml:space="preserve">Разработка программы эксплуатационного контроля, определение объема и периодичности наблюдений. Разработка предложений по совершенствованию эксплуатации гидротехнических сооружений 2 кат.сложности  (Виды наблюдений: Дренажные скважины, Напорные пьезометры, Химический анализ воды) </t>
    </r>
    <r>
      <rPr>
        <i/>
        <sz val="9"/>
        <rFont val="Times New Roman"/>
        <family val="1"/>
        <charset val="204"/>
      </rPr>
      <t>(0.1 При продолжительности наблюдений свыше 5 лет</t>
    </r>
    <r>
      <rPr>
        <i/>
        <sz val="10"/>
        <rFont val="Times New Roman"/>
        <family val="1"/>
        <charset val="204"/>
      </rPr>
      <t>)</t>
    </r>
  </si>
  <si>
    <r>
      <t xml:space="preserve">Разработка технических решений по установке КИА 2 кат. сложности (Виды наблюдений:  Дренажные скважины, Напорные пьезометры, Химический анализ воды) </t>
    </r>
    <r>
      <rPr>
        <i/>
        <sz val="8"/>
        <rFont val="Times New Roman"/>
        <family val="1"/>
        <charset val="204"/>
      </rPr>
      <t>(0.1 При продолжительности наблюдений свыше 5 лет)</t>
    </r>
  </si>
  <si>
    <r>
      <t>Обработка материалов проведенных работ (таблицы, графики) обоснование принятых решений. Составление отчетной документации 2 кат. сложности (Виды наблюдений: Дренажные скважины, Напорные пьезометры, Химический анализ воды)</t>
    </r>
    <r>
      <rPr>
        <i/>
        <sz val="8"/>
        <rFont val="Times New Roman"/>
        <family val="1"/>
        <charset val="204"/>
      </rPr>
      <t xml:space="preserve"> (0.1 При продолжительности наблюдений свыше 5 лет)</t>
    </r>
  </si>
  <si>
    <r>
      <t xml:space="preserve">Ознакомление с технической документацией (технический проект, проект размещения контрольно-измерительной аппаратуры (КИА) 2 кат. сложности (Виды наблюдений: Дренажные скважины, Напорные пьезометры, Химический анализ воды) </t>
    </r>
    <r>
      <rPr>
        <i/>
        <sz val="8"/>
        <rFont val="Times New Roman"/>
        <family val="1"/>
        <charset val="204"/>
      </rPr>
      <t>(0.1 При продолжительности наблюдений свыше 5 лет)</t>
    </r>
  </si>
  <si>
    <r>
      <t xml:space="preserve">Подбор и изучение материалов предшествующих наблюдений по КИА, обработка материалов наблюдений 2 кат.сложности (Виды наблюдений: Дренажные скважины, Напорные пьезометры, Химический анализ воды) </t>
    </r>
    <r>
      <rPr>
        <i/>
        <sz val="8"/>
        <rFont val="Times New Roman"/>
        <family val="1"/>
        <charset val="204"/>
      </rPr>
      <t>(0.1 При продолжительности наблюдений свыше 5 лет)</t>
    </r>
  </si>
  <si>
    <r>
      <t xml:space="preserve">Визуальное обследование гидротехнических сооружений и составление акта обследования (Виды наблюдений:  Дренажные скважины, Напорные пьезометры, Химический анализ воды) </t>
    </r>
    <r>
      <rPr>
        <i/>
        <sz val="8"/>
        <rFont val="Times New Roman"/>
        <family val="1"/>
        <charset val="204"/>
      </rPr>
      <t>(0.1 При продолжительности наблюдений свыше 5 лет)</t>
    </r>
  </si>
  <si>
    <r>
      <t>Проверка работоспособности КИА 2 кат. сложности (Виды наблюдений:  Дренажные скважины, Напорные пьезометры, Химический анализ воды)</t>
    </r>
    <r>
      <rPr>
        <sz val="8"/>
        <rFont val="Times New Roman"/>
        <family val="1"/>
        <charset val="204"/>
      </rPr>
      <t xml:space="preserve"> </t>
    </r>
    <r>
      <rPr>
        <i/>
        <sz val="8"/>
        <rFont val="Times New Roman"/>
        <family val="1"/>
        <charset val="204"/>
      </rPr>
      <t>(0.1 При продолжительности наблюдений свыше 5 лет)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</si>
</sst>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₽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" fillId="0" borderId="0"/>
  </cellStyleXfs>
  <cellXfs count="51">
    <xf numFmtId="0" fontId="0" fillId="0" borderId="0" xfId="0"/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horizontal="right" vertical="top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4" fillId="0" borderId="0" xfId="0" applyFont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0" fontId="6" fillId="0" borderId="0" xfId="1" applyFont="1" applyFill="1" applyAlignment="1"/>
    <xf numFmtId="0" fontId="9" fillId="0" borderId="0" xfId="2" applyFill="1"/>
    <xf numFmtId="0" fontId="2" fillId="0" borderId="0" xfId="1" applyFont="1" applyFill="1"/>
    <xf numFmtId="0" fontId="5" fillId="0" borderId="0" xfId="1" applyFont="1" applyFill="1"/>
    <xf numFmtId="0" fontId="3" fillId="0" borderId="0" xfId="1" applyFont="1" applyFill="1"/>
    <xf numFmtId="0" fontId="5" fillId="0" borderId="1" xfId="0" applyFont="1" applyFill="1" applyBorder="1" applyAlignment="1">
      <alignment horizontal="left" vertical="top" wrapText="1"/>
    </xf>
    <xf numFmtId="49" fontId="5" fillId="0" borderId="1" xfId="0" quotePrefix="1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right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0" xfId="0" applyFont="1" applyAlignment="1"/>
    <xf numFmtId="0" fontId="5" fillId="0" borderId="1" xfId="0" quotePrefix="1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top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164" fontId="5" fillId="0" borderId="0" xfId="0" applyNumberFormat="1" applyFont="1"/>
    <xf numFmtId="4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vertical="center"/>
    </xf>
    <xf numFmtId="164" fontId="11" fillId="0" borderId="0" xfId="0" applyNumberFormat="1" applyFont="1"/>
    <xf numFmtId="49" fontId="10" fillId="0" borderId="3" xfId="0" applyNumberFormat="1" applyFont="1" applyFill="1" applyBorder="1" applyAlignment="1">
      <alignment horizontal="left" vertical="center" wrapText="1"/>
    </xf>
    <xf numFmtId="49" fontId="10" fillId="0" borderId="4" xfId="0" applyNumberFormat="1" applyFont="1" applyFill="1" applyBorder="1" applyAlignment="1">
      <alignment horizontal="left" vertical="center" wrapText="1"/>
    </xf>
    <xf numFmtId="49" fontId="10" fillId="0" borderId="6" xfId="0" applyNumberFormat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left" wrapText="1"/>
    </xf>
    <xf numFmtId="0" fontId="6" fillId="0" borderId="0" xfId="0" applyFont="1" applyAlignment="1">
      <alignment horizontal="center" vertical="top"/>
    </xf>
    <xf numFmtId="0" fontId="8" fillId="0" borderId="0" xfId="0" applyFont="1" applyFill="1" applyAlignment="1">
      <alignment horizontal="center" wrapText="1"/>
    </xf>
    <xf numFmtId="49" fontId="10" fillId="0" borderId="5" xfId="0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3"/>
    <cellStyle name="Обычный 3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showGridLines="0" tabSelected="1" topLeftCell="A33" zoomScale="120" zoomScaleNormal="120" zoomScaleSheetLayoutView="75" workbookViewId="0">
      <selection activeCell="B37" sqref="B37"/>
    </sheetView>
  </sheetViews>
  <sheetFormatPr defaultColWidth="9.140625" defaultRowHeight="12.75" x14ac:dyDescent="0.2"/>
  <cols>
    <col min="1" max="1" width="5.7109375" style="4" customWidth="1"/>
    <col min="2" max="2" width="66" style="5" customWidth="1"/>
    <col min="3" max="3" width="18.5703125" style="6" customWidth="1"/>
    <col min="4" max="4" width="16.42578125" style="9" customWidth="1"/>
    <col min="5" max="5" width="16.42578125" style="2" hidden="1" customWidth="1"/>
    <col min="6" max="6" width="8.140625" style="2" customWidth="1"/>
    <col min="7" max="7" width="9.140625" style="2"/>
    <col min="8" max="8" width="8.7109375" style="2" customWidth="1"/>
    <col min="9" max="9" width="9.28515625" style="2" customWidth="1"/>
    <col min="10" max="16384" width="9.140625" style="2"/>
  </cols>
  <sheetData>
    <row r="1" spans="1:7" ht="15.75" x14ac:dyDescent="0.25">
      <c r="A1" s="13"/>
      <c r="B1" s="14"/>
      <c r="C1" s="21" t="s">
        <v>4</v>
      </c>
      <c r="D1" s="22"/>
      <c r="E1" s="15"/>
      <c r="F1" s="3"/>
      <c r="G1" s="3"/>
    </row>
    <row r="2" spans="1:7" ht="45.75" customHeight="1" x14ac:dyDescent="0.25">
      <c r="A2" s="12"/>
      <c r="B2" s="12"/>
      <c r="C2" s="47" t="s">
        <v>5</v>
      </c>
      <c r="D2" s="47"/>
      <c r="E2" s="15"/>
      <c r="F2" s="7"/>
      <c r="G2" s="3"/>
    </row>
    <row r="3" spans="1:7" ht="15" x14ac:dyDescent="0.25">
      <c r="A3" s="16"/>
      <c r="B3" s="17"/>
      <c r="C3" s="23" t="s">
        <v>6</v>
      </c>
      <c r="D3" s="22"/>
      <c r="E3" s="15"/>
      <c r="F3" s="3"/>
      <c r="G3" s="3"/>
    </row>
    <row r="4" spans="1:7" ht="15.75" x14ac:dyDescent="0.25">
      <c r="A4" s="19"/>
      <c r="B4" s="12"/>
      <c r="C4" s="25" t="s">
        <v>26</v>
      </c>
      <c r="D4" s="24"/>
      <c r="E4" s="15"/>
      <c r="F4" s="3"/>
      <c r="G4" s="3"/>
    </row>
    <row r="5" spans="1:7" ht="47.25" customHeight="1" x14ac:dyDescent="0.2">
      <c r="A5" s="20"/>
      <c r="B5" s="12"/>
      <c r="C5" s="12"/>
      <c r="D5" s="18"/>
      <c r="E5" s="15"/>
      <c r="F5" s="3"/>
      <c r="G5" s="3"/>
    </row>
    <row r="6" spans="1:7" ht="14.25" x14ac:dyDescent="0.2">
      <c r="A6" s="48" t="s">
        <v>7</v>
      </c>
      <c r="B6" s="48"/>
      <c r="C6" s="48"/>
      <c r="D6" s="48"/>
      <c r="E6" s="15"/>
      <c r="F6" s="3"/>
      <c r="G6" s="3"/>
    </row>
    <row r="7" spans="1:7" ht="48.75" customHeight="1" x14ac:dyDescent="0.25">
      <c r="A7" s="49" t="s">
        <v>41</v>
      </c>
      <c r="B7" s="49"/>
      <c r="C7" s="49"/>
      <c r="D7" s="49"/>
      <c r="E7" s="15"/>
      <c r="F7" s="3"/>
      <c r="G7" s="3"/>
    </row>
    <row r="8" spans="1:7" ht="20.25" customHeight="1" x14ac:dyDescent="0.2">
      <c r="A8" s="8"/>
      <c r="D8" s="1"/>
      <c r="E8" s="43">
        <f>E12+E13+E16+E18+E21+E23+E26+E28+E30+E32+E33+E35+E38</f>
        <v>11663858.60995461</v>
      </c>
      <c r="F8" s="3"/>
      <c r="G8" s="3"/>
    </row>
    <row r="9" spans="1:7" x14ac:dyDescent="0.2">
      <c r="A9" s="38" t="s">
        <v>27</v>
      </c>
      <c r="B9" s="39" t="s">
        <v>0</v>
      </c>
      <c r="C9" s="40" t="s">
        <v>1</v>
      </c>
      <c r="D9" s="41" t="s">
        <v>2</v>
      </c>
      <c r="E9" s="37"/>
    </row>
    <row r="10" spans="1:7" x14ac:dyDescent="0.2">
      <c r="A10" s="10">
        <v>1</v>
      </c>
      <c r="B10" s="11">
        <v>2</v>
      </c>
      <c r="C10" s="11">
        <v>3</v>
      </c>
      <c r="D10" s="11">
        <v>4</v>
      </c>
      <c r="E10" s="37"/>
    </row>
    <row r="11" spans="1:7" ht="26.25" customHeight="1" x14ac:dyDescent="0.2">
      <c r="A11" s="44" t="s">
        <v>30</v>
      </c>
      <c r="B11" s="45"/>
      <c r="C11" s="45"/>
      <c r="D11" s="50"/>
      <c r="E11" s="37"/>
    </row>
    <row r="12" spans="1:7" ht="58.5" customHeight="1" x14ac:dyDescent="0.2">
      <c r="A12" s="27" t="s">
        <v>21</v>
      </c>
      <c r="B12" s="31" t="s">
        <v>54</v>
      </c>
      <c r="C12" s="29" t="s">
        <v>3</v>
      </c>
      <c r="D12" s="28">
        <v>3</v>
      </c>
      <c r="E12" s="42">
        <f>(137703+123932.3333*2)*0.85*0.885*1.3</f>
        <v>377056.26035980502</v>
      </c>
    </row>
    <row r="13" spans="1:7" ht="51.75" customHeight="1" x14ac:dyDescent="0.2">
      <c r="A13" s="27" t="s">
        <v>22</v>
      </c>
      <c r="B13" s="26" t="s">
        <v>55</v>
      </c>
      <c r="C13" s="29" t="s">
        <v>3</v>
      </c>
      <c r="D13" s="28">
        <v>3</v>
      </c>
      <c r="E13" s="42">
        <f>(322088+289879.3333*2)*0.85*0.885*1.3</f>
        <v>881938.40143480489</v>
      </c>
    </row>
    <row r="14" spans="1:7" ht="28.5" customHeight="1" x14ac:dyDescent="0.2">
      <c r="A14" s="44" t="s">
        <v>31</v>
      </c>
      <c r="B14" s="45"/>
      <c r="C14" s="45"/>
      <c r="D14" s="46"/>
      <c r="E14" s="37"/>
    </row>
    <row r="15" spans="1:7" ht="53.25" customHeight="1" x14ac:dyDescent="0.2">
      <c r="A15" s="27" t="s">
        <v>44</v>
      </c>
      <c r="B15" s="26" t="s">
        <v>56</v>
      </c>
      <c r="C15" s="29" t="s">
        <v>3</v>
      </c>
      <c r="D15" s="28">
        <v>3</v>
      </c>
      <c r="E15" s="37"/>
    </row>
    <row r="16" spans="1:7" ht="39" customHeight="1" x14ac:dyDescent="0.2">
      <c r="A16" s="27" t="s">
        <v>24</v>
      </c>
      <c r="B16" s="26" t="s">
        <v>57</v>
      </c>
      <c r="C16" s="29" t="s">
        <v>3</v>
      </c>
      <c r="D16" s="28">
        <v>3</v>
      </c>
      <c r="E16" s="42">
        <f>(322088+289879.2*2)*1.3*0.85*0.885</f>
        <v>881938.14072000002</v>
      </c>
    </row>
    <row r="17" spans="1:5" ht="30" customHeight="1" x14ac:dyDescent="0.2">
      <c r="A17" s="44" t="s">
        <v>32</v>
      </c>
      <c r="B17" s="45"/>
      <c r="C17" s="45"/>
      <c r="D17" s="46"/>
      <c r="E17" s="37"/>
    </row>
    <row r="18" spans="1:5" ht="63" customHeight="1" x14ac:dyDescent="0.2">
      <c r="A18" s="27" t="s">
        <v>20</v>
      </c>
      <c r="B18" s="26" t="s">
        <v>49</v>
      </c>
      <c r="C18" s="29" t="s">
        <v>11</v>
      </c>
      <c r="D18" s="28">
        <v>4</v>
      </c>
      <c r="E18" s="42">
        <f>319124*D18*0.85*0.885</f>
        <v>960244.11599999992</v>
      </c>
    </row>
    <row r="19" spans="1:5" ht="39.75" customHeight="1" x14ac:dyDescent="0.2">
      <c r="A19" s="27" t="s">
        <v>45</v>
      </c>
      <c r="B19" s="26" t="s">
        <v>50</v>
      </c>
      <c r="C19" s="29" t="s">
        <v>11</v>
      </c>
      <c r="D19" s="28">
        <v>4</v>
      </c>
      <c r="E19" s="42"/>
    </row>
    <row r="20" spans="1:5" ht="28.5" customHeight="1" x14ac:dyDescent="0.2">
      <c r="A20" s="44" t="s">
        <v>33</v>
      </c>
      <c r="B20" s="45"/>
      <c r="C20" s="45"/>
      <c r="D20" s="46"/>
      <c r="E20" s="37"/>
    </row>
    <row r="21" spans="1:5" ht="41.25" customHeight="1" x14ac:dyDescent="0.2">
      <c r="A21" s="27" t="s">
        <v>24</v>
      </c>
      <c r="B21" s="26" t="s">
        <v>57</v>
      </c>
      <c r="C21" s="29" t="s">
        <v>3</v>
      </c>
      <c r="D21" s="28">
        <v>3</v>
      </c>
      <c r="E21" s="42">
        <f>(322088+289879.2*2)*1.3*0.85*0.885</f>
        <v>881938.14072000002</v>
      </c>
    </row>
    <row r="22" spans="1:5" ht="29.25" customHeight="1" x14ac:dyDescent="0.2">
      <c r="A22" s="44" t="s">
        <v>34</v>
      </c>
      <c r="B22" s="45"/>
      <c r="C22" s="45"/>
      <c r="D22" s="46"/>
      <c r="E22" s="37"/>
    </row>
    <row r="23" spans="1:5" ht="62.25" customHeight="1" x14ac:dyDescent="0.2">
      <c r="A23" s="27" t="s">
        <v>20</v>
      </c>
      <c r="B23" s="26" t="s">
        <v>49</v>
      </c>
      <c r="C23" s="29" t="s">
        <v>11</v>
      </c>
      <c r="D23" s="28">
        <v>4</v>
      </c>
      <c r="E23" s="42">
        <f>319124*D23*0.85*0.885</f>
        <v>960244.11599999992</v>
      </c>
    </row>
    <row r="24" spans="1:5" ht="39.75" customHeight="1" x14ac:dyDescent="0.2">
      <c r="A24" s="27" t="s">
        <v>45</v>
      </c>
      <c r="B24" s="26" t="s">
        <v>50</v>
      </c>
      <c r="C24" s="29" t="s">
        <v>11</v>
      </c>
      <c r="D24" s="28">
        <v>4</v>
      </c>
      <c r="E24" s="42"/>
    </row>
    <row r="25" spans="1:5" ht="34.5" customHeight="1" x14ac:dyDescent="0.2">
      <c r="A25" s="44" t="s">
        <v>35</v>
      </c>
      <c r="B25" s="45"/>
      <c r="C25" s="45"/>
      <c r="D25" s="46"/>
      <c r="E25" s="42"/>
    </row>
    <row r="26" spans="1:5" ht="66.75" customHeight="1" x14ac:dyDescent="0.2">
      <c r="A26" s="27" t="s">
        <v>23</v>
      </c>
      <c r="B26" s="26" t="s">
        <v>51</v>
      </c>
      <c r="C26" s="29" t="s">
        <v>3</v>
      </c>
      <c r="D26" s="28">
        <v>3</v>
      </c>
      <c r="E26" s="42">
        <f>(475104.5+427594.05*2)*1.3*0.85*0.885</f>
        <v>1300926.3908550001</v>
      </c>
    </row>
    <row r="27" spans="1:5" ht="32.25" customHeight="1" x14ac:dyDescent="0.2">
      <c r="A27" s="44" t="s">
        <v>36</v>
      </c>
      <c r="B27" s="45"/>
      <c r="C27" s="45"/>
      <c r="D27" s="46"/>
      <c r="E27" s="42"/>
    </row>
    <row r="28" spans="1:5" ht="68.25" customHeight="1" x14ac:dyDescent="0.2">
      <c r="A28" s="27" t="s">
        <v>23</v>
      </c>
      <c r="B28" s="26" t="s">
        <v>51</v>
      </c>
      <c r="C28" s="29" t="s">
        <v>3</v>
      </c>
      <c r="D28" s="28">
        <v>3</v>
      </c>
      <c r="E28" s="42">
        <f>(475104.5+427594.05*2)*1.3*0.85*0.885</f>
        <v>1300926.3908550001</v>
      </c>
    </row>
    <row r="29" spans="1:5" ht="33.75" customHeight="1" x14ac:dyDescent="0.2">
      <c r="A29" s="44" t="s">
        <v>37</v>
      </c>
      <c r="B29" s="45"/>
      <c r="C29" s="45"/>
      <c r="D29" s="46"/>
      <c r="E29" s="42"/>
    </row>
    <row r="30" spans="1:5" ht="63.75" x14ac:dyDescent="0.2">
      <c r="A30" s="27" t="s">
        <v>23</v>
      </c>
      <c r="B30" s="26" t="s">
        <v>51</v>
      </c>
      <c r="C30" s="29" t="s">
        <v>3</v>
      </c>
      <c r="D30" s="28">
        <v>3</v>
      </c>
      <c r="E30" s="42">
        <f>(475104.5+427594.05*2)*1.3*0.85*0.885</f>
        <v>1300926.3908550001</v>
      </c>
    </row>
    <row r="31" spans="1:5" ht="33.75" customHeight="1" x14ac:dyDescent="0.2">
      <c r="A31" s="44" t="s">
        <v>38</v>
      </c>
      <c r="B31" s="45"/>
      <c r="C31" s="45"/>
      <c r="D31" s="46"/>
      <c r="E31" s="42"/>
    </row>
    <row r="32" spans="1:5" ht="40.5" customHeight="1" x14ac:dyDescent="0.2">
      <c r="A32" s="27" t="s">
        <v>42</v>
      </c>
      <c r="B32" s="26" t="s">
        <v>47</v>
      </c>
      <c r="C32" s="29" t="s">
        <v>43</v>
      </c>
      <c r="D32" s="28">
        <v>4</v>
      </c>
      <c r="E32" s="42">
        <f>179360*D32*0.85*0.885</f>
        <v>539694.24</v>
      </c>
    </row>
    <row r="33" spans="1:5" ht="36" customHeight="1" x14ac:dyDescent="0.2">
      <c r="A33" s="27" t="s">
        <v>29</v>
      </c>
      <c r="B33" s="26" t="s">
        <v>48</v>
      </c>
      <c r="C33" s="29" t="s">
        <v>11</v>
      </c>
      <c r="D33" s="28">
        <v>4</v>
      </c>
      <c r="E33" s="42">
        <f>235267.5*D33*0.85*0.885</f>
        <v>707919.90749999997</v>
      </c>
    </row>
    <row r="34" spans="1:5" ht="31.5" customHeight="1" x14ac:dyDescent="0.2">
      <c r="A34" s="44" t="s">
        <v>39</v>
      </c>
      <c r="B34" s="45"/>
      <c r="C34" s="45"/>
      <c r="D34" s="46"/>
      <c r="E34" s="42"/>
    </row>
    <row r="35" spans="1:5" ht="69" customHeight="1" x14ac:dyDescent="0.2">
      <c r="A35" s="27" t="s">
        <v>23</v>
      </c>
      <c r="B35" s="26" t="s">
        <v>51</v>
      </c>
      <c r="C35" s="29" t="s">
        <v>3</v>
      </c>
      <c r="D35" s="28">
        <v>3</v>
      </c>
      <c r="E35" s="42">
        <f>(475104.5+427594.05*2)*1.3*0.85*0.885</f>
        <v>1300926.3908550001</v>
      </c>
    </row>
    <row r="36" spans="1:5" ht="30.75" customHeight="1" x14ac:dyDescent="0.2">
      <c r="A36" s="44" t="s">
        <v>40</v>
      </c>
      <c r="B36" s="45"/>
      <c r="C36" s="45"/>
      <c r="D36" s="46"/>
      <c r="E36" s="42"/>
    </row>
    <row r="37" spans="1:5" ht="39.75" customHeight="1" x14ac:dyDescent="0.2">
      <c r="A37" s="27" t="s">
        <v>46</v>
      </c>
      <c r="B37" s="26" t="s">
        <v>52</v>
      </c>
      <c r="C37" s="29" t="s">
        <v>3</v>
      </c>
      <c r="D37" s="28">
        <v>3</v>
      </c>
      <c r="E37" s="42"/>
    </row>
    <row r="38" spans="1:5" ht="53.25" customHeight="1" x14ac:dyDescent="0.2">
      <c r="A38" s="27" t="s">
        <v>25</v>
      </c>
      <c r="B38" s="26" t="s">
        <v>53</v>
      </c>
      <c r="C38" s="29" t="s">
        <v>3</v>
      </c>
      <c r="D38" s="28">
        <v>3</v>
      </c>
      <c r="E38" s="42">
        <f>(98306+88475*2)*0.85*0.885*1.3</f>
        <v>269179.72380000004</v>
      </c>
    </row>
    <row r="39" spans="1:5" s="30" customFormat="1" ht="57" customHeight="1" x14ac:dyDescent="0.2">
      <c r="A39" s="33" t="s">
        <v>8</v>
      </c>
      <c r="B39" s="34"/>
      <c r="C39" s="35"/>
      <c r="D39" s="36" t="s">
        <v>9</v>
      </c>
    </row>
    <row r="40" spans="1:5" s="30" customFormat="1" ht="31.5" customHeight="1" x14ac:dyDescent="0.2">
      <c r="A40" s="33" t="s">
        <v>12</v>
      </c>
      <c r="B40" s="34"/>
      <c r="C40" s="35"/>
      <c r="D40" s="36" t="s">
        <v>13</v>
      </c>
    </row>
    <row r="41" spans="1:5" s="30" customFormat="1" ht="31.5" customHeight="1" x14ac:dyDescent="0.2">
      <c r="A41" s="33" t="s">
        <v>17</v>
      </c>
      <c r="B41" s="34"/>
      <c r="C41" s="35"/>
      <c r="D41" s="36" t="s">
        <v>18</v>
      </c>
    </row>
    <row r="42" spans="1:5" s="30" customFormat="1" ht="31.5" customHeight="1" x14ac:dyDescent="0.2">
      <c r="A42" s="33" t="s">
        <v>10</v>
      </c>
      <c r="B42" s="34"/>
      <c r="C42" s="35"/>
      <c r="D42" s="36" t="s">
        <v>19</v>
      </c>
    </row>
    <row r="43" spans="1:5" x14ac:dyDescent="0.2">
      <c r="D43" s="6"/>
    </row>
    <row r="46" spans="1:5" x14ac:dyDescent="0.2">
      <c r="A46" s="19" t="s">
        <v>14</v>
      </c>
      <c r="B46" s="32"/>
      <c r="C46" s="32"/>
      <c r="D46" s="18"/>
    </row>
    <row r="47" spans="1:5" x14ac:dyDescent="0.2">
      <c r="A47" s="19" t="s">
        <v>28</v>
      </c>
      <c r="B47" s="32"/>
      <c r="C47" s="32"/>
      <c r="D47" s="18"/>
    </row>
    <row r="48" spans="1:5" x14ac:dyDescent="0.2">
      <c r="A48" s="19" t="s">
        <v>15</v>
      </c>
      <c r="B48" s="32"/>
      <c r="D48" s="32" t="s">
        <v>16</v>
      </c>
    </row>
    <row r="49" spans="2:2" x14ac:dyDescent="0.2">
      <c r="B49" s="32"/>
    </row>
  </sheetData>
  <mergeCells count="14">
    <mergeCell ref="C2:D2"/>
    <mergeCell ref="A20:D20"/>
    <mergeCell ref="A22:D22"/>
    <mergeCell ref="A6:D6"/>
    <mergeCell ref="A7:D7"/>
    <mergeCell ref="A11:D11"/>
    <mergeCell ref="A14:D14"/>
    <mergeCell ref="A17:D17"/>
    <mergeCell ref="A25:D25"/>
    <mergeCell ref="A36:D36"/>
    <mergeCell ref="A34:D34"/>
    <mergeCell ref="A27:D27"/>
    <mergeCell ref="A29:D29"/>
    <mergeCell ref="A31:D31"/>
  </mergeCells>
  <printOptions horizontalCentered="1"/>
  <pageMargins left="0.32" right="0.32" top="0.38" bottom="0.41" header="0.28000000000000003" footer="0.31496062992125984"/>
  <pageSetup paperSize="9" scale="93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Ведомость объемов работ</vt:lpstr>
      <vt:lpstr>'Ведомость объемов работ'!Заголовки_для_печати</vt:lpstr>
      <vt:lpstr>'Ведомость объемов работ'!Область_печати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Terekhova</cp:lastModifiedBy>
  <cp:lastPrinted>2023-12-15T05:58:20Z</cp:lastPrinted>
  <dcterms:created xsi:type="dcterms:W3CDTF">2002-02-11T05:58:42Z</dcterms:created>
  <dcterms:modified xsi:type="dcterms:W3CDTF">2024-04-15T05:33:48Z</dcterms:modified>
</cp:coreProperties>
</file>