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ie.corp\root\ИЭ ИД\Docs\ЗАКУПКИ\ОВП ГК_ДСП\3 Альбом форм\1. Заявка на закупку участника\"/>
    </mc:Choice>
  </mc:AlternateContent>
  <xr:revisionPtr revIDLastSave="0" documentId="13_ncr:1_{7B6371AA-D399-46A1-A0E4-E60EE2936639}" xr6:coauthVersionLast="47" xr6:coauthVersionMax="47" xr10:uidLastSave="{00000000-0000-0000-0000-000000000000}"/>
  <workbookProtection workbookAlgorithmName="SHA-512" workbookHashValue="XfQp+5/sx6b1e8RIzyrtAxy8TupZwZXUjQ7U2F3mfqohn0G5MbBSF8SKLFHsmN56qeRnuRXHkWCMSI4xDdH1yQ==" workbookSaltValue="9VJ36YWuGLfzutws7Jlp9w==" workbookSpinCount="100000" lockStructure="1"/>
  <bookViews>
    <workbookView xWindow="-120" yWindow="-120" windowWidth="29040" windowHeight="15840" tabRatio="756" xr2:uid="{00000000-000D-0000-FFFF-FFFF00000000}"/>
  </bookViews>
  <sheets>
    <sheet name="ОФЕРТА" sheetId="2" r:id="rId1"/>
    <sheet name="Анкета" sheetId="1" r:id="rId2"/>
    <sheet name="Виды работ" sheetId="12" r:id="rId3"/>
    <sheet name="Отсутствие задолженности" sheetId="23" state="hidden" r:id="rId4"/>
    <sheet name="Кадры" sheetId="5" r:id="rId5"/>
    <sheet name="Категория специалиста" sheetId="24" state="hidden" r:id="rId6"/>
    <sheet name="МТР" sheetId="6" r:id="rId7"/>
    <sheet name="Опыт" sheetId="3" r:id="rId8"/>
    <sheet name="&gt;&gt;&gt; &gt;&gt;&gt;" sheetId="22" r:id="rId9"/>
    <sheet name="СпособыЗакупок" sheetId="21" state="hidden" r:id="rId10"/>
  </sheets>
  <externalReferences>
    <externalReference r:id="rId11"/>
  </externalReferences>
  <definedNames>
    <definedName name="_xlcn.WorksheetConnection_ПроектФормазаявкинаучастиевзакупкекопия.xlsxВидыРабот1" hidden="1">ВидыРабот[]</definedName>
    <definedName name="_xlcn.WorksheetConnection_ПроектФормазаявкинаучастиевзакупкекопия.xlsxТаблица161" hidden="1">Подрядчики</definedName>
    <definedName name="ExternalData_1" localSheetId="9" hidden="1">СпособыЗакупок!$A$1:$A$11</definedName>
    <definedName name="ВНЕОБОРОТНЫЕ_АКТИВЫ">#REF!</definedName>
    <definedName name="Гарантия">ОФЕРТА!$C$19</definedName>
    <definedName name="Доходы_будущих_периодов">#REF!</definedName>
    <definedName name="_xlnm.Print_Titles" localSheetId="1">Анкета!$1:$4</definedName>
    <definedName name="_xlnm.Print_Titles" localSheetId="2">'Виды работ'!$2:$5</definedName>
    <definedName name="_xlnm.Print_Titles" localSheetId="4">Кадры!$4:$9</definedName>
    <definedName name="_xlnm.Print_Titles" localSheetId="6">МТР!$5:$9</definedName>
    <definedName name="_xlnm.Print_Titles" localSheetId="7">Опыт!$2:$10</definedName>
    <definedName name="_xlnm.Print_Titles" localSheetId="0">ОФЕРТА!$2:$6</definedName>
    <definedName name="ЗамечанияПредложения">'Виды работ'!$C$212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1">Анкета!$B$1:$D$48</definedName>
    <definedName name="_xlnm.Print_Area" localSheetId="2">'Виды работ'!$B$2:$F$212</definedName>
    <definedName name="_xlnm.Print_Area" localSheetId="4">Кадры!$B$1:$K$21</definedName>
    <definedName name="_xlnm.Print_Area" localSheetId="6">МТР!$B$2:$H$59</definedName>
    <definedName name="_xlnm.Print_Area" localSheetId="7">Опыт!$B$2:$M$21</definedName>
    <definedName name="_xlnm.Print_Area" localSheetId="0">ОФЕРТА!$B$2:$D$33</definedName>
    <definedName name="ОБОРОТНЫЕ_АКТИВЫ">#REF!</definedName>
    <definedName name="ОсновнаяИнформация_АдресЭлектроннойПочтыЛица">Анкета!$D$32</definedName>
    <definedName name="ОсновнаяИнформация_АдресЭлектроннойПочтыРуководителя">Анкета!$D$22</definedName>
    <definedName name="ОсновнаяИнформация_АдресЭлектроннойПочтыУчастника" localSheetId="2">'Виды работ'!#REF!</definedName>
    <definedName name="ОсновнаяИнформация_АдресЭлектроннойПочтыУчастника">Анкета!$D$9</definedName>
    <definedName name="ОсновнаяИнформация_ГородМестонахождения">Анкета!#REF!</definedName>
    <definedName name="ОсновнаяИнформация_ДополнительныйТелефонЛица">Анкета!$D$31</definedName>
    <definedName name="ОсновнаяИнформация_ДополнительныйТелефонРуководителя">Анкета!$D$21</definedName>
    <definedName name="ОсновнаяИнформация_ИННУчастника" localSheetId="2">'Виды работ'!$E$14</definedName>
    <definedName name="ОсновнаяИнформация_ИННУчастника">Анкета!$D$12</definedName>
    <definedName name="ОсновнаяИнформация_КППУчастника" localSheetId="2">'Виды работ'!$E$15</definedName>
    <definedName name="ОсновнаяИнформация_КППУчастника">Анкета!$D$13</definedName>
    <definedName name="ОсновнаяИнформация_МестонахождениеУчастника" localSheetId="2">'Виды работ'!$E$8</definedName>
    <definedName name="ОсновнаяИнформация_МестонахождениеУчастника">Анкета!$D$7</definedName>
    <definedName name="ОсновнаяИнформация_НаименованиеУчастника" localSheetId="2">'Виды работ'!$E$7</definedName>
    <definedName name="ОсновнаяИнформация_НаименованиеУчастника">Анкета!$D$5</definedName>
    <definedName name="ОсновнаяИнформация_ОбщийТелефон">Анкета!$D$11</definedName>
    <definedName name="ОсновнаяИнформация_ОГРНУчастника" localSheetId="2">'Виды работ'!$E$12</definedName>
    <definedName name="ОсновнаяИнформация_ОГРНУчастника">Анкета!$D$14</definedName>
    <definedName name="ОсновнаяИнформация_ОКВЭДУчастника" localSheetId="2">'Виды работ'!$E$17</definedName>
    <definedName name="ОсновнаяИнформация_ОКВЭДУчастника">Анкета!$D$16</definedName>
    <definedName name="ОсновнаяИнформация_ОКОПФУчастника" localSheetId="2">'Виды работ'!$E$18</definedName>
    <definedName name="ОсновнаяИнформация_ОКОПФУчастника">Анкета!$D$17</definedName>
    <definedName name="ОсновнаяИнформация_ОКПОУчастника" localSheetId="2">'Виды работ'!$E$16</definedName>
    <definedName name="ОсновнаяИнформация_ОКПОУчастника">Анкета!$D$15</definedName>
    <definedName name="ОсновнаяИнформация_ОсновнойТелефонЛица">Анкета!$D$30</definedName>
    <definedName name="ОсновнаяИнформация_ОсновнойТелефонРуковод">Анкета!$D$20</definedName>
    <definedName name="ОсновнаяИнформация_ОсновнойТелефонРуководителя">Анкета!$D$20</definedName>
    <definedName name="ОсновнаяИнформация_ПочтовыйАдресУчастника" localSheetId="2">'Виды работ'!$E$9</definedName>
    <definedName name="ОсновнаяИнформация_ПочтовыйАдресУчастника">Анкета!$D$8</definedName>
    <definedName name="ОсновнаяИнформация_СокрНаименование">Анкета!$D$6</definedName>
    <definedName name="ОсновнаяИнформация_ФИОЛицаУполномоченного">Анкета!$D$28</definedName>
    <definedName name="ОсновнаяИнформация_ФИОРуковод">Анкета!$D$18</definedName>
    <definedName name="ОсновнаяИнформация_ФИОРуководителя">Анкета!$D$18</definedName>
    <definedName name="Оферта_ИНН">ОФЕРТА!$D$6</definedName>
    <definedName name="Оферта_КПП">ОФЕРТА!#REF!</definedName>
    <definedName name="Оферта_Наименование">ОФЕРТА!$D$5</definedName>
    <definedName name="Оферта_Наименование_Участника">ОФЕРТА!$D$5</definedName>
    <definedName name="Оферта_НаименованиеУчастника">ОФЕРТА!$D$5</definedName>
    <definedName name="Оценочные_обязательства">#REF!</definedName>
    <definedName name="ПрохождениеТехническогоАудита">#REF!</definedName>
    <definedName name="СМСП">Анкета!$D$46</definedName>
    <definedName name="ФЗ223?">'[1]1. Основная информация &gt;'!$C$7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Таблица16" name="Таблица16" connection="WorksheetConnection_Проект Форма заявки на участие в закупке копия.xlsx!Таблица16"/>
          <x15:modelTable id="ВидыРабот" name="ВидыРабот" connection="WorksheetConnection_Проект Форма заявки на участие в закупке копия.xlsx!ВидыРабот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2" l="1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19" i="12"/>
  <c r="B120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7" i="12"/>
  <c r="A5" i="22" l="1"/>
  <c r="B196" i="12" l="1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195" i="12"/>
  <c r="H2" i="22" l="1"/>
  <c r="G2" i="22"/>
  <c r="F2" i="22"/>
  <c r="E2" i="22"/>
  <c r="D2" i="22"/>
  <c r="A2" i="22"/>
  <c r="B2" i="1" l="1"/>
  <c r="B3" i="12"/>
  <c r="B3" i="5" l="1"/>
  <c r="B2" i="5"/>
  <c r="B6" i="3"/>
  <c r="B4" i="3"/>
  <c r="B3" i="3"/>
  <c r="B6" i="6"/>
  <c r="B4" i="6"/>
  <c r="B3" i="6"/>
  <c r="B5" i="5"/>
  <c r="D12" i="1"/>
  <c r="B2" i="22" s="1"/>
  <c r="B4" i="12"/>
  <c r="B3" i="1"/>
  <c r="B4" i="5" l="1"/>
  <c r="B5" i="6"/>
  <c r="B5" i="3"/>
  <c r="D5" i="1"/>
  <c r="B2" i="3" l="1"/>
  <c r="B2" i="6"/>
  <c r="B1" i="5"/>
  <c r="B2" i="12"/>
  <c r="B1" i="1"/>
  <c r="D11" i="3" l="1"/>
  <c r="D12" i="3"/>
  <c r="D13" i="3"/>
  <c r="D14" i="3"/>
  <c r="D15" i="3"/>
  <c r="D16" i="3"/>
  <c r="D17" i="3"/>
  <c r="D18" i="3"/>
  <c r="D19" i="3"/>
  <c r="D20" i="3"/>
  <c r="C2" i="22" l="1"/>
  <c r="C28" i="2" l="1"/>
  <c r="C27" i="2"/>
  <c r="C26" i="2"/>
  <c r="C25" i="2"/>
  <c r="C24" i="2" l="1"/>
  <c r="B10" i="6" l="1"/>
  <c r="B11" i="6" l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11" i="3"/>
  <c r="B12" i="3" s="1"/>
  <c r="B13" i="3" l="1"/>
  <c r="B14" i="3" s="1"/>
  <c r="B15" i="3" s="1"/>
  <c r="B16" i="3" s="1"/>
  <c r="B17" i="3" s="1"/>
  <c r="B18" i="3" s="1"/>
  <c r="B19" i="3" s="1"/>
  <c r="B20" i="3" s="1"/>
  <c r="C18" i="3"/>
  <c r="C19" i="3"/>
  <c r="C14" i="3"/>
  <c r="C13" i="3"/>
  <c r="C17" i="3"/>
  <c r="C12" i="3"/>
  <c r="C16" i="3"/>
  <c r="C15" i="3"/>
  <c r="C20" i="3"/>
  <c r="C11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Модель данных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Проект Форма заявки на участие в закупке копия.xlsx!ВидыРабот" type="102" refreshedVersion="6" minRefreshableVersion="5">
    <extLst>
      <ext xmlns:x15="http://schemas.microsoft.com/office/spreadsheetml/2010/11/main" uri="{DE250136-89BD-433C-8126-D09CA5730AF9}">
        <x15:connection id="ВидыРабот">
          <x15:rangePr sourceName="_xlcn.WorksheetConnection_ПроектФормазаявкинаучастиевзакупкекопия.xlsxВидыРабот1"/>
        </x15:connection>
      </ext>
    </extLst>
  </connection>
  <connection id="3" xr16:uid="{00000000-0015-0000-FFFF-FFFF02000000}" name="WorksheetConnection_Проект Форма заявки на участие в закупке копия.xlsx!Таблица16" type="102" refreshedVersion="6" minRefreshableVersion="5">
    <extLst>
      <ext xmlns:x15="http://schemas.microsoft.com/office/spreadsheetml/2010/11/main" uri="{DE250136-89BD-433C-8126-D09CA5730AF9}">
        <x15:connection id="Таблица16">
          <x15:rangePr sourceName="_xlcn.WorksheetConnection_ПроектФормазаявкинаучастиевзакупкекопия.xlsxТаблица161"/>
        </x15:connection>
      </ext>
    </extLst>
  </connection>
  <connection id="4" xr16:uid="{00000000-0015-0000-FFFF-FFFF03000000}" keepAlive="1" name="Запрос — СпособыЗакупок" description="Соединение с запросом &quot;СпособыЗакупок&quot; в книге." type="5" refreshedVersion="6" background="1" saveData="1">
    <dbPr connection="Provider=Microsoft.Mashup.OleDb.1;Data Source=$Workbook$;Location=СпособыЗакупок;Extended Properties=&quot;&quot;" command="SELECT * FROM [СпособыЗакупок]"/>
  </connection>
</connections>
</file>

<file path=xl/sharedStrings.xml><?xml version="1.0" encoding="utf-8"?>
<sst xmlns="http://schemas.openxmlformats.org/spreadsheetml/2006/main" count="397" uniqueCount="335">
  <si>
    <t>Местонахождение</t>
  </si>
  <si>
    <t>Почтовый адрес</t>
  </si>
  <si>
    <t>Адрес электронной почты</t>
  </si>
  <si>
    <t>ИНН</t>
  </si>
  <si>
    <t>КПП</t>
  </si>
  <si>
    <t>ОКПО</t>
  </si>
  <si>
    <t>ОКОПФ</t>
  </si>
  <si>
    <t>Лицо, имеющее право подписания заявки</t>
  </si>
  <si>
    <t>ФИО</t>
  </si>
  <si>
    <t>Должность</t>
  </si>
  <si>
    <t>Лицо, уполномоченное взаимодействовать с заказчиком по вопросам подачи заявки на участие в закупке</t>
  </si>
  <si>
    <t>В отношении участника закупки введены меры ограничительного характера, а также в отношении обществ, принадлежащих участнику закупки прямо или косвенно (50% или более акции/долей), которые контролируют участника закупки, или в отношении физического или юридического лица, по указанию которого  или в интересах которого действует участник закупки</t>
  </si>
  <si>
    <t>Нормативный правовой акт иностранного государства, государственного объединения и (или) союза и (или) государственного (межгосударственного) учреждения иностранного государства или государственного объединения и (или) союза о введении в отношении участника закупки мер ограничительного характера, а также в отношении обществ, принадлежащих участнику закупки прямо или косвенно (50% или более акции/долей), которые контролируют участника закупки, или в отношении физического или юридического лица, по указанию которого  или в интересах которого действует участник закупки</t>
  </si>
  <si>
    <t>№</t>
  </si>
  <si>
    <t>Значение</t>
  </si>
  <si>
    <t>Предмет договора</t>
  </si>
  <si>
    <t>Страна происхождения продукции</t>
  </si>
  <si>
    <t>Россия</t>
  </si>
  <si>
    <t>№ договора</t>
  </si>
  <si>
    <t>Контрагент</t>
  </si>
  <si>
    <t>Даты договора</t>
  </si>
  <si>
    <t>№ договора в ЕИС (при наличии)</t>
  </si>
  <si>
    <t>Наименование</t>
  </si>
  <si>
    <t xml:space="preserve">ИНН </t>
  </si>
  <si>
    <t>Заключения</t>
  </si>
  <si>
    <t>Полного исполнения</t>
  </si>
  <si>
    <t>Если участником закупки представлены договоры, заключенные лицом, правопреемником которого является участник закупки, то в отношении таких договоров участник закупки имеет полные права и обязанности</t>
  </si>
  <si>
    <t>…</t>
  </si>
  <si>
    <t>Право собственности или иное право (хозяйственного ведения, оперативного управления)</t>
  </si>
  <si>
    <t>Состояние</t>
  </si>
  <si>
    <t>Примечания</t>
  </si>
  <si>
    <t>Рабочие</t>
  </si>
  <si>
    <t>Сведения о кадровых ресурсах</t>
  </si>
  <si>
    <t>Категория специалиста</t>
  </si>
  <si>
    <t>Наименование учебного заведения</t>
  </si>
  <si>
    <t>Специальность</t>
  </si>
  <si>
    <t>Год окончания</t>
  </si>
  <si>
    <t>Образование</t>
  </si>
  <si>
    <t>Лицензии, сертификаты</t>
  </si>
  <si>
    <t>ОГРН (ОГРНИП)</t>
  </si>
  <si>
    <t>Управление (высший, средний менеджмент)</t>
  </si>
  <si>
    <t>Инженерно-технический персонал</t>
  </si>
  <si>
    <t>Наименование участника</t>
  </si>
  <si>
    <t>ОКВЭД (основной)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</si>
  <si>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</si>
  <si>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</si>
  <si>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</si>
  <si>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</si>
  <si>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</si>
  <si>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</si>
  <si>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</si>
  <si>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</si>
  <si>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</si>
  <si>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</si>
  <si>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</si>
  <si>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</si>
  <si>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</si>
  <si>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</si>
  <si>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</si>
  <si>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Справка об опыте</t>
  </si>
  <si>
    <t>ИНН участника закупки</t>
  </si>
  <si>
    <t>Дополнительный телефон</t>
  </si>
  <si>
    <t>Основной телефон</t>
  </si>
  <si>
    <t>Наименование документа, подтверждающего полномочия лица, прилагаемого к настоящей заявке</t>
  </si>
  <si>
    <t>Руководитель организации</t>
  </si>
  <si>
    <t>Адрес сайта</t>
  </si>
  <si>
    <t>Предназначение (относительно исполнения договора)</t>
  </si>
  <si>
    <t>Лицо, уполномоченное взаимодействовать с заказчиком по вопросам изменения условий коммерческого и ценового предложения</t>
  </si>
  <si>
    <t>В соответствии с требованиями документации о закупке</t>
  </si>
  <si>
    <t>0.1</t>
  </si>
  <si>
    <t>0.2</t>
  </si>
  <si>
    <t>Участник</t>
  </si>
  <si>
    <t>Лицо, замещающее уполномоченного взаимодействовать с заказчиком по вопросам изменения условий коммерческого и ценового предложения</t>
  </si>
  <si>
    <t>Состав цены договора</t>
  </si>
  <si>
    <t>Город местонахождения</t>
  </si>
  <si>
    <t>Телефон представителя</t>
  </si>
  <si>
    <t>Участник закупки является субъектом малого или среднего предпринимательства —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</t>
  </si>
  <si>
    <t>Коммерческое предложение - оферта</t>
  </si>
  <si>
    <t>ID специалиста</t>
  </si>
  <si>
    <t>Специалист 1</t>
  </si>
  <si>
    <t>Специалист 2</t>
  </si>
  <si>
    <t>Специалист 3</t>
  </si>
  <si>
    <t>Специалист 4</t>
  </si>
  <si>
    <t>Специалист 5</t>
  </si>
  <si>
    <t>Специалист 6</t>
  </si>
  <si>
    <t>Специалист 7</t>
  </si>
  <si>
    <t>Специалист 8</t>
  </si>
  <si>
    <t>Специалист 9</t>
  </si>
  <si>
    <t>Специалист 10</t>
  </si>
  <si>
    <t>Специалист 11</t>
  </si>
  <si>
    <t>Специалист 12</t>
  </si>
  <si>
    <t>Сведения и документы заявки на участие - приложения к заявке:</t>
  </si>
  <si>
    <t>Срок действия договора ГПХ, мес</t>
  </si>
  <si>
    <t xml:space="preserve">Ценовое предложение </t>
  </si>
  <si>
    <t>Гарантийные письма, документы, подтверждающие квалификацию, опыт, ресурсы участника, иные необходимые документы в соответствие с требованиями документации</t>
  </si>
  <si>
    <t>Наименование участника закупки</t>
  </si>
  <si>
    <t xml:space="preserve">Сокращенное наименование </t>
  </si>
  <si>
    <t xml:space="preserve">Местонахождение </t>
  </si>
  <si>
    <t>РАБОТЫ: Антикоррозийная защита оборудования</t>
  </si>
  <si>
    <t>РАБОТЫ: Водолазные работы</t>
  </si>
  <si>
    <t>РАБОТЫ: Демонтажные работы</t>
  </si>
  <si>
    <t>РАБОТЫ: Другие работы</t>
  </si>
  <si>
    <t>РАБОТЫ: Замена прецизионных кондиционеров</t>
  </si>
  <si>
    <t>РАБОТЫ: Землеустроительные и кадастровые работы</t>
  </si>
  <si>
    <t>РАБОТЫ: Котлоочистительные работы</t>
  </si>
  <si>
    <t>РАБОТЫ: Мероприятия по пожарной безопасности объектов</t>
  </si>
  <si>
    <t>РАБОТЫ: Модернизация систем видеонаблюдения</t>
  </si>
  <si>
    <t>РАБОТЫ: Общестроительные работы (Ремонт, реконструкция, строительство)</t>
  </si>
  <si>
    <t>РАБОТЫ: Программа охранных объектов</t>
  </si>
  <si>
    <t>РАБОТЫ: Проектно изыскательные работы Археология</t>
  </si>
  <si>
    <t>РАБОТЫ: Проектные работы Гидротехнические сооружения</t>
  </si>
  <si>
    <t>РАБОТЫ: Проектные работы инженерные сети</t>
  </si>
  <si>
    <t>РАБОТЫ: Проектные работы охранно-пожарных систем</t>
  </si>
  <si>
    <t>РАБОТЫ: Проектные работы систем КИПиА и АСУТП</t>
  </si>
  <si>
    <t>РАБОТЫ: Проектные работы строительство</t>
  </si>
  <si>
    <t>РАБОТЫ: Проектные работы Тепломеханическое оборудование</t>
  </si>
  <si>
    <t>РАБОТЫ: Проектные работы ХВО</t>
  </si>
  <si>
    <t>РАБОТЫ: Работы по подготовке проектов мероприятий по охране окружающей среды</t>
  </si>
  <si>
    <t>РАБОТЫ: Расчистка просек</t>
  </si>
  <si>
    <t>РАБОТЫ: Ремонт автотракторной техники</t>
  </si>
  <si>
    <t>РАБОТЫ: Ремонт вспомогательного оборудования цеха топливоподачи (ЦТП)</t>
  </si>
  <si>
    <t>РАБОТЫ: Ремонт дорожного покрытия (благоустройство)</t>
  </si>
  <si>
    <t>РАБОТЫ: Ремонт и реконструкция вентиляционных систем</t>
  </si>
  <si>
    <t>РАБОТЫ: Ремонт и реконструкция гидроагрегатов</t>
  </si>
  <si>
    <t>РАБОТЫ: Ремонт и реконструкция гидротехнических сооружений</t>
  </si>
  <si>
    <t>РАБОТЫ: Ремонт и реконструкция ГПМ и путей</t>
  </si>
  <si>
    <t>РАБОТЫ: Ремонт и реконструкция градирен</t>
  </si>
  <si>
    <t>РАБОТЫ: Ремонт и реконструкция дымовых труб</t>
  </si>
  <si>
    <t>РАБОТЫ: Ремонт и реконструкция Ж/Д путей</t>
  </si>
  <si>
    <t>РАБОТЫ: Ремонт и реконструкция котлов и котловспомогательного оборудования (КВО)</t>
  </si>
  <si>
    <t>РАБОТЫ: Ремонт и реконструкция лифтов</t>
  </si>
  <si>
    <t>РАБОТЫ: Ремонт и реконструкция плотин</t>
  </si>
  <si>
    <t>РАБОТЫ: Ремонт и реконструкция систем связи и телемеханики</t>
  </si>
  <si>
    <t>РАБОТЫ: Ремонт и реконструкция телефонных кабельных линий</t>
  </si>
  <si>
    <t>РАБОТЫ: Ремонт и реконструкция тепловой изоляции и обмуровки</t>
  </si>
  <si>
    <t>РАБОТЫ: Ремонт и реконструкция турбоагрегатов и турбино-вспомогательного оборудования (ТВО)</t>
  </si>
  <si>
    <t xml:space="preserve">РАБОТЫ: Ремонт и реконструкция эл. оборудования </t>
  </si>
  <si>
    <t>РАБОТЫ: Ремонт компьютерной техники</t>
  </si>
  <si>
    <t>РАБОТЫ: Ремонт оборудования в заводских условиях (ТМО)</t>
  </si>
  <si>
    <t>РАБОТЫ: Ремонт средств КИПиА, АСУ ТП</t>
  </si>
  <si>
    <t>РАБОТЫ: Ремонт тепловозов</t>
  </si>
  <si>
    <t>РАБОТЫ: Ремонт химической водоочисти (ХВО)</t>
  </si>
  <si>
    <t>РАБОТЫ: Ремонт, строительство, реконструкция тепловых сетей</t>
  </si>
  <si>
    <t>РАБОТЫ: СМР, НР новое строительство/реконструкция КЛ, ВЛ, ПС, ВОЛС, грозотросы</t>
  </si>
  <si>
    <t>РАБОТЫ: Снятие ограничений/увеличение эффективности работы ВВП</t>
  </si>
  <si>
    <t>РАБОТЫ: Установка стеклопакетов</t>
  </si>
  <si>
    <t>РАБОТЫ: Устройство лесов</t>
  </si>
  <si>
    <t>РАБОТЫ: Учет тепловой и эл. Энергии</t>
  </si>
  <si>
    <t>УСЛУГИ: 3-D моделирование чрезвычайных ситуаций на гидротехнических сооружениях (ГТС)</t>
  </si>
  <si>
    <t>УСЛУГИ: Аренда недвижимости</t>
  </si>
  <si>
    <t>УСЛУГИ: Аудит</t>
  </si>
  <si>
    <t>УСЛУГИ: Бронирование и оформление проездных документов</t>
  </si>
  <si>
    <t>УСЛУГИ: Вибродиагностика и виброналадка</t>
  </si>
  <si>
    <t>УСЛУГИ: Водолазные обследования</t>
  </si>
  <si>
    <t>УСЛУГИ: Геологические и геодезические изыскания</t>
  </si>
  <si>
    <t>УСЛУГИ: Добровольное медицинское страхование</t>
  </si>
  <si>
    <t>УСЛУГИ: Зарядка и испытание огнетушителей, прочие услуги в области пожарной безопасности</t>
  </si>
  <si>
    <t>УСЛУГИ: Информирование/освещение в иностранных СМИ</t>
  </si>
  <si>
    <t>УСЛУГИ: Испытания, расчеты и консультации электротех. оборудования</t>
  </si>
  <si>
    <t>УСЛУГИ: Курьерская доставка</t>
  </si>
  <si>
    <t>УСЛУГИ: Медицинский осмотр</t>
  </si>
  <si>
    <t>УСЛУГИ: Механизированная уборка территорий и автодорог</t>
  </si>
  <si>
    <t>УСЛУГИ: Научные исследования</t>
  </si>
  <si>
    <t>УСЛУГИ: Негосударственная экспертиза проектной документации и результатов инженерных изысканий</t>
  </si>
  <si>
    <t>УСЛУГИ: Обеспеч. безопасной эксплуатации ГПМ (кранов, подъемников)</t>
  </si>
  <si>
    <t>УСЛУГИ: Обеспечение действия лицензии СМС на экспертизу промышленной безопасности</t>
  </si>
  <si>
    <t>УСЛУГИ: Обследование вентиляционных систем</t>
  </si>
  <si>
    <t>УСЛУГИ: Обследование дымовых труб</t>
  </si>
  <si>
    <t>УСЛУГИ: Обследование и испытания гидротехнических сооружений</t>
  </si>
  <si>
    <t>УСЛУГИ: Обследование и испытания гидротехнического оборудования</t>
  </si>
  <si>
    <t>УСЛУГИ: Обследование и испытания тепломеханического оборудования</t>
  </si>
  <si>
    <t>УСЛУГИ: Обследование и испытания химического оборудования</t>
  </si>
  <si>
    <t>УСЛУГИ: Обследование металлов, неразрушающий контроль</t>
  </si>
  <si>
    <t>УСЛУГИ: Обследование металлов, разрушающий контроль</t>
  </si>
  <si>
    <t>УСЛУГИ: Обследование строительных конструкций зданий и сооружений</t>
  </si>
  <si>
    <t>УСЛУГИ: Обследование тепловых, инженерных и канализац. сетей</t>
  </si>
  <si>
    <t>УСЛУГИ: Обследование электрических сетей</t>
  </si>
  <si>
    <t>УСЛУГИ: Обслуживание автотракторной техники</t>
  </si>
  <si>
    <t>УСЛУГИ: Обслуживание вентиляционных систем</t>
  </si>
  <si>
    <t>УСЛУГИ: Обслуживание ж.д. транспорта</t>
  </si>
  <si>
    <t>УСЛУГИ: Обслуживание и отсыпка золоотвала</t>
  </si>
  <si>
    <t>УСЛУГИ: Обслуживание и ремонт компрессоров</t>
  </si>
  <si>
    <t>УСЛУГИ: Обслуживание лифтов</t>
  </si>
  <si>
    <t>УСЛУГИ: Обслуживание офисной техники</t>
  </si>
  <si>
    <t xml:space="preserve">УСЛУГИ: Обслуживание подъездных ж.д.путей </t>
  </si>
  <si>
    <t>УСЛУГИ: Обслуживание систем КИПиА и АСУТП</t>
  </si>
  <si>
    <t>УСЛУГИ: Оказание рейтинговых услуг</t>
  </si>
  <si>
    <t>УСЛУГИ: Организация вывоза золо-шлаковых отходов (ЗШО)</t>
  </si>
  <si>
    <t>УСЛУГИ: Организация питания</t>
  </si>
  <si>
    <t>УСЛУГИ: Оценка имущества, расчет рыночной стоимости имущества, права аренды</t>
  </si>
  <si>
    <t>УСЛУГИ: Очистка вагонов и уборка просыпей угля</t>
  </si>
  <si>
    <t>УСЛУГИ: Перевозка грузов</t>
  </si>
  <si>
    <t>УСЛУГИ: По подписке и доставке периодических изданий (газет и журналов)</t>
  </si>
  <si>
    <t>УСЛУГИ: Подача/уборка железнодорожных цистерн с горюче-смазочными материалами</t>
  </si>
  <si>
    <t>УСЛУГИ: Поставка программного обеспечения</t>
  </si>
  <si>
    <t>УСЛУГИ: Производство видеопродукции</t>
  </si>
  <si>
    <t>УСЛУГИ: Промышленный альпинизм</t>
  </si>
  <si>
    <t xml:space="preserve">УСЛУГИ: Разработка деклараций промышленной безопасности и безопасности гидротехнических сооружений </t>
  </si>
  <si>
    <t>УСЛУГИ: Разработка проектной/рабочей документации</t>
  </si>
  <si>
    <t>УСЛУГИ: Разработка расчетного эксплуатационного режима системы теплоснабжения</t>
  </si>
  <si>
    <t>УСЛУГИ: Санаторно-курортные услуги</t>
  </si>
  <si>
    <t>УСЛУГИ: Сертификация продукции, услуг и организаций</t>
  </si>
  <si>
    <t>УСЛУГИ: Согласования специальных технических условий</t>
  </si>
  <si>
    <t>УСЛУГИ: Создание и актуализация информационных ресурсов</t>
  </si>
  <si>
    <t>УСЛУГИ: Стирка и ремонт спецодежды</t>
  </si>
  <si>
    <t>УСЛУГИ: Строительный контроль</t>
  </si>
  <si>
    <t>УСЛУГИ: Техническое обслуживание и ремонт копировально-множительной и широкоформатной техники</t>
  </si>
  <si>
    <t xml:space="preserve">УСЛУГИ: Техническое обслуживание приборов учета тепловой энергии </t>
  </si>
  <si>
    <t>УСЛУГИ: Уборка помещений, территории</t>
  </si>
  <si>
    <t>УСЛУГИ: Услуги госсанэпиднадзора по анализам (вода, стоки)</t>
  </si>
  <si>
    <t>УСЛУГИ: Услуги крана/трала</t>
  </si>
  <si>
    <t>УСЛУГИ: Услуги метеоцентров</t>
  </si>
  <si>
    <t>УСЛУГИ: Услуги мобильной связи</t>
  </si>
  <si>
    <t>УСЛУГИ: Услуги по банковскому сопровождению</t>
  </si>
  <si>
    <t>УСЛУГИ: Услуги по нормированию технико-экономических показателей (ТЭП)</t>
  </si>
  <si>
    <t>УСЛУГИ: Услуги по обучению</t>
  </si>
  <si>
    <t>УСЛУГИ: Услуги по охране имущества</t>
  </si>
  <si>
    <t>УСЛУГИ: Услуги по охране труда</t>
  </si>
  <si>
    <t>УСЛУГИ: Услуги по поверке и калибровке средств измерения (СИ)</t>
  </si>
  <si>
    <t>УСЛУГИ: Услуги по повышению квалификации</t>
  </si>
  <si>
    <t>УСЛУГИ: Услуги по размещению отходов</t>
  </si>
  <si>
    <t>УСЛУГИ: Услуги страхования</t>
  </si>
  <si>
    <t xml:space="preserve">УСЛУГИ: Услуги туроператора </t>
  </si>
  <si>
    <t>УСЛУГИ: Услуги хранения ГСМ</t>
  </si>
  <si>
    <t>УСЛУГИ: Услуги экологического характера</t>
  </si>
  <si>
    <t>УСЛУГИ: Утилизация отходов</t>
  </si>
  <si>
    <t>УСЛУГИ: Экологическое проектирование, консалтинг и аудит</t>
  </si>
  <si>
    <t>УСЛУГИ: Экспертиза деклараций безопасности гидро-технических сооружений (ГТС)</t>
  </si>
  <si>
    <t>УСЛУГИ: Экспертиза деклараций промышленной безопасности</t>
  </si>
  <si>
    <t>УСЛУГИ: Экспертиза промышленной безопасности зданий и сооружений</t>
  </si>
  <si>
    <t>УСЛУГИ: Экспертиза промышленной безопасности технических устройств</t>
  </si>
  <si>
    <t>УСЛУГИ: Энергоаудит предприятий и сооружений</t>
  </si>
  <si>
    <t>УСЛУГИ: ЭЦП</t>
  </si>
  <si>
    <t>Иные виды работ и услуг</t>
  </si>
  <si>
    <t>Адрес электронной почты (общий)</t>
  </si>
  <si>
    <t>Телефон (общий)</t>
  </si>
  <si>
    <t>Заявка на участие в закупке №</t>
  </si>
  <si>
    <t>Виды работ, услуг, которые выполняет и оказывает участник закупки</t>
  </si>
  <si>
    <t>РАБОТЫ: Проектные работы эл. тех оборудование</t>
  </si>
  <si>
    <t>РАБОТЫ: Работы на золоотвалах</t>
  </si>
  <si>
    <t>РАБОТЫ: Ремонт и реконструкция релейной защиты и автоматики</t>
  </si>
  <si>
    <t xml:space="preserve">УСЛУГИ: Дополнительное профессиональное образование и аттестация персонала </t>
  </si>
  <si>
    <t>УСЛУГИ: Изготовление и распространение информационных материалов</t>
  </si>
  <si>
    <t>УСЛУГИ: Оценка соответствия лифтов</t>
  </si>
  <si>
    <t>УСЛУГИ: Услуги по перевозке персонала</t>
  </si>
  <si>
    <t>УСЛУГИ: Услуги по подготовке специалистов среднего звена</t>
  </si>
  <si>
    <t>УСЛУГИ: Услуги по технической документации</t>
  </si>
  <si>
    <t>СМСП</t>
  </si>
  <si>
    <t>УСЛУГИ: Размещение информационных материалов в печатном издании</t>
  </si>
  <si>
    <t>РАБОТЫ: Ремонт вагоноопрокидывателя</t>
  </si>
  <si>
    <t>УСЛУГИ: Водоснабжение зданий и производственных помещений</t>
  </si>
  <si>
    <t>УСЛУГИ: Дератизация, дезинфекция</t>
  </si>
  <si>
    <t>УСЛУГИ: Канцелярские и почтово-телеграфные расходы</t>
  </si>
  <si>
    <t>УСЛУГИ: Обследование режимной сети наблюдений за подземными водами в районе размещения золоотвала</t>
  </si>
  <si>
    <t>УСЛУГИ: Оплата услуг, выполненных сторонним организациями по перевозке грузов</t>
  </si>
  <si>
    <t>УСЛУГИ: Содержание столовых</t>
  </si>
  <si>
    <t>УСЛУГИ: Услуги гослаборатории по поверке приборов</t>
  </si>
  <si>
    <t>УСЛУГИ: Услуги для группы по связям с общественностью и внутрикорпоративной политике</t>
  </si>
  <si>
    <t>УСЛУГИ: Услуги для управления по стратегии</t>
  </si>
  <si>
    <t>УСЛУГИ: Услуги для управления по работе с дебиторской задолженностью</t>
  </si>
  <si>
    <t>УСЛУГИ: Услуги инкассации</t>
  </si>
  <si>
    <t>УСЛУГИ: Услуги каналов связи и узлов связи</t>
  </si>
  <si>
    <t>УСЛУГИ: Услуги пожарной охраны</t>
  </si>
  <si>
    <t xml:space="preserve">УСЛУГИ: Услуги поручения и ответхранения </t>
  </si>
  <si>
    <t>УСЛУГИ: Услуги по охране объектов</t>
  </si>
  <si>
    <t>УСЛУГИ: Услуги по стандартизации управления</t>
  </si>
  <si>
    <t>УСЛУГИ: Услуги по текущему содержанию ж/д путей</t>
  </si>
  <si>
    <t>УСЛУГИ: Услуги по транспортировке тепловой энергии</t>
  </si>
  <si>
    <t>УСЛУГИ: Услуги по электронному обеспечению отправки деклараций</t>
  </si>
  <si>
    <t>УСЛУГИ: Услуги, связанные с оплатой населением потреблённой энергии</t>
  </si>
  <si>
    <t>УСЛУГИ: Юридические и нотариальные услуги</t>
  </si>
  <si>
    <t>Анкета участника закупок: виды работ</t>
  </si>
  <si>
    <t>Анкета участника закупок</t>
  </si>
  <si>
    <t>Столбец1</t>
  </si>
  <si>
    <t>Способы закупки</t>
  </si>
  <si>
    <t>Анализ предложений</t>
  </si>
  <si>
    <t>Запрос предложений</t>
  </si>
  <si>
    <t>Анализ предложений в электронной форме</t>
  </si>
  <si>
    <t>Запрос предложений в электронной форме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</si>
  <si>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</si>
  <si>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</si>
  <si>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</si>
  <si>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Цена договора, рублей без учёта НДС</t>
  </si>
  <si>
    <t>Объем исполнения, рублей без учёта НДС</t>
  </si>
  <si>
    <t>УСЛУГИ: Аттестация технологий сварки</t>
  </si>
  <si>
    <t>УСЛУГИ: Специальная оценка условий труда</t>
  </si>
  <si>
    <t>РАБОТЫ: Устройство шпунтовых ограждений</t>
  </si>
  <si>
    <t>Специалист является сотрудником организации (трудовой договор)</t>
  </si>
  <si>
    <t>Специалист не является сотрудником организации (договор ГПХ)</t>
  </si>
  <si>
    <t>Стаж работы в организации, мес</t>
  </si>
  <si>
    <t>РАБОТЫ: Лесовосстановление</t>
  </si>
  <si>
    <t>РАБОТЫ: СМР, НР новое строительство/реконструкция АИИС КУЭ</t>
  </si>
  <si>
    <t>УСЛУГИ: Актуарная оценка</t>
  </si>
  <si>
    <t>УСЛУГИ: Аутстаффинг</t>
  </si>
  <si>
    <t>УСЛУГИ: Диагностика трубопроводов</t>
  </si>
  <si>
    <t>УСЛУГИ: Погрузочно-разгрузочные работы</t>
  </si>
  <si>
    <t>УСЛУГИ: Оценка профессиональных рисков</t>
  </si>
  <si>
    <t>УСЛУГИ: Внедрение системы LOTO (Lockout/Tagout)</t>
  </si>
  <si>
    <t>УСЛУГИ: Обслуживание строительных конструкций зданий и сооружений</t>
  </si>
  <si>
    <t>УСЛУГИ: Переводческие услуги</t>
  </si>
  <si>
    <t>УСЛУГИ: Разработка программного обеспечения</t>
  </si>
  <si>
    <t xml:space="preserve">Сведения о материально-технических ресурсах, иных материальных возможностях </t>
  </si>
  <si>
    <t>Заказчик</t>
  </si>
  <si>
    <t>Показатель</t>
  </si>
  <si>
    <r>
      <rPr>
        <b/>
        <sz val="10"/>
        <rFont val="Calibri"/>
        <family val="2"/>
        <charset val="204"/>
        <scheme val="minor"/>
      </rPr>
      <t>Настоящим подтверждаю</t>
    </r>
    <r>
      <rPr>
        <sz val="10"/>
        <rFont val="Calibri"/>
        <family val="2"/>
        <charset val="204"/>
        <scheme val="minor"/>
      </rPr>
      <t xml:space="preserve"> согласие участника закупки с требованиями документации о закупке, в том числе с проектом договора.</t>
    </r>
  </si>
  <si>
    <r>
      <rPr>
        <b/>
        <sz val="10"/>
        <rFont val="Calibri"/>
        <family val="2"/>
        <charset val="204"/>
        <scheme val="minor"/>
      </rPr>
      <t>Настоящим подтверждаю обязательство</t>
    </r>
    <r>
      <rPr>
        <sz val="10"/>
        <rFont val="Calibri"/>
        <family val="2"/>
        <charset val="204"/>
        <scheme val="minor"/>
      </rPr>
      <t xml:space="preserve"> заключить договор с заказчиком, в случае, если победитель (последующий после победителя участник)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ранжирования.</t>
    </r>
  </si>
  <si>
    <t>1.        </t>
  </si>
  <si>
    <t>2.        </t>
  </si>
  <si>
    <t>3.        </t>
  </si>
  <si>
    <t>Запрос предложений в электронной форме для СМСП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</si>
  <si>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</si>
  <si>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</si>
  <si>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Представитель участника</t>
  </si>
  <si>
    <t>Эл почта представителя</t>
  </si>
  <si>
    <t>Отсутствие задолженности</t>
  </si>
  <si>
    <t>Размер аванса</t>
  </si>
  <si>
    <t>РАБОТЫ: Обработка металлических изделий</t>
  </si>
  <si>
    <t>РАБОТЫ: Устройство буронабивных свай</t>
  </si>
  <si>
    <t>УСЛУГИ: Взрывные и буровзрывные работы</t>
  </si>
  <si>
    <t>УСЛУГИ: Гостиничные услуги</t>
  </si>
  <si>
    <t xml:space="preserve">УСЛУГИ: Инженерно-сейсмические изыскания
</t>
  </si>
  <si>
    <t>УСЛУГИ: Разработка планов предупреждения и ликвидации разливов нефти и нефтепродуктов</t>
  </si>
  <si>
    <t xml:space="preserve">Иная информация, которую участник считает необходимым сообщить </t>
  </si>
  <si>
    <t>(Для самостоятельного заполнения)</t>
  </si>
  <si>
    <t>Замечания предложения</t>
  </si>
  <si>
    <t>Ваши замечания, предложения, пожелания, касающиеся сотрудничества с Заказчиком и/или Организатором</t>
  </si>
  <si>
    <t>Указать в %, если аванс предусмотрен в документации</t>
  </si>
  <si>
    <t>Условия, форма, сроки оплаты</t>
  </si>
  <si>
    <t>СРО: номер, дата выдачи, кем выдано</t>
  </si>
  <si>
    <t>СРО: ссылка на реестр в открытом доступе</t>
  </si>
  <si>
    <t xml:space="preserve">Субподрядчик: наименование и ИНН
</t>
  </si>
  <si>
    <t xml:space="preserve">Субподрядчик: вид работ и процент от общего объема </t>
  </si>
  <si>
    <r>
      <rPr>
        <b/>
        <sz val="10"/>
        <rFont val="Calibri"/>
        <family val="2"/>
        <charset val="204"/>
        <scheme val="minor"/>
      </rPr>
      <t>Настоящим гарантирую соответствие требованиям, установленным в документации, в том числе</t>
    </r>
    <r>
      <rPr>
        <sz val="10"/>
        <rFont val="Calibri"/>
        <family val="2"/>
        <charset val="204"/>
        <scheme val="minor"/>
      </rPr>
      <t xml:space="preserve"> в части кадровых и материально-технических ресурсов, требованиям охраны труда и технике безопасности</t>
    </r>
  </si>
  <si>
    <t>Срок действия договора
Срок (период) выполнения работ, оказания услуг
Место выполнения работ, оказания услуг
Количество объектов работ, услуг
Качество результата работ, услуг
Гарантийный срок по результатам работ (услуг)</t>
  </si>
  <si>
    <r>
      <rPr>
        <b/>
        <sz val="10"/>
        <rFont val="Calibri"/>
        <family val="2"/>
        <charset val="204"/>
        <scheme val="minor"/>
      </rPr>
      <t>Настоящим подтверждаю</t>
    </r>
    <r>
      <rPr>
        <sz val="10"/>
        <rFont val="Calibri"/>
        <family val="2"/>
        <charset val="204"/>
        <scheme val="minor"/>
      </rPr>
      <t xml:space="preserve"> получение согласия на обработку персональных данных субъектов, персональные данные которых указаны в документах заявки на участие в закупке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</si>
</sst>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;\ ;&quot;Введите наименование участника в анкете, чтобы оно появилось здесь&quot;"/>
    <numFmt numFmtId="165" formatCode="[&lt;=9999999999]\+###\-###\-####;\+###_ \(###\)\ ###\-####"/>
  </numFmts>
  <fonts count="3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0" tint="-0.249977111117893"/>
      <name val="Calibri"/>
      <family val="2"/>
      <charset val="204"/>
      <scheme val="minor"/>
    </font>
    <font>
      <b/>
      <sz val="10"/>
      <color theme="1" tint="0.3499862666707357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sz val="8"/>
      <color theme="0" tint="-0.249977111117893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b/>
      <sz val="9"/>
      <color theme="1" tint="0.34998626667073579"/>
      <name val="Calibri"/>
      <family val="2"/>
      <charset val="204"/>
      <scheme val="minor"/>
    </font>
    <font>
      <sz val="10"/>
      <color theme="0" tint="-0.34998626667073579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0" tint="-0.249977111117893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theme="0" tint="-0.34998626667073579"/>
      </top>
      <bottom/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/>
      <right style="medium">
        <color indexed="64"/>
      </right>
      <top style="thin">
        <color theme="0" tint="-0.499984740745262"/>
      </top>
      <bottom style="medium">
        <color theme="1"/>
      </bottom>
      <diagonal/>
    </border>
    <border>
      <left style="medium">
        <color indexed="64"/>
      </left>
      <right style="thin">
        <color theme="0" tint="-0.34998626667073579"/>
      </right>
      <top style="medium">
        <color theme="1"/>
      </top>
      <bottom style="thin">
        <color theme="0" tint="-0.34998626667073579"/>
      </bottom>
      <diagonal/>
    </border>
    <border>
      <left/>
      <right style="medium">
        <color indexed="64"/>
      </right>
      <top style="medium">
        <color theme="1"/>
      </top>
      <bottom style="thin">
        <color theme="0" tint="-0.499984740745262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/>
      <diagonal/>
    </border>
    <border>
      <left/>
      <right/>
      <top/>
      <bottom style="medium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6" fillId="3" borderId="30" applyNumberFormat="0" applyFont="0" applyAlignment="0" applyProtection="0"/>
  </cellStyleXfs>
  <cellXfs count="232">
    <xf numFmtId="0" fontId="0" fillId="0" borderId="0" xfId="0"/>
    <xf numFmtId="0" fontId="0" fillId="0" borderId="0" xfId="0" applyNumberFormat="1"/>
    <xf numFmtId="0" fontId="9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1" fillId="3" borderId="37" xfId="2" applyFont="1" applyBorder="1" applyAlignment="1" applyProtection="1">
      <alignment horizontal="left" vertical="center" wrapText="1"/>
      <protection hidden="1"/>
    </xf>
    <xf numFmtId="0" fontId="11" fillId="0" borderId="39" xfId="0" applyNumberFormat="1" applyFont="1" applyBorder="1" applyAlignment="1" applyProtection="1">
      <alignment horizontal="left" vertical="center" wrapText="1"/>
      <protection locked="0"/>
    </xf>
    <xf numFmtId="0" fontId="11" fillId="0" borderId="41" xfId="0" applyNumberFormat="1" applyFont="1" applyBorder="1" applyAlignment="1" applyProtection="1">
      <alignment horizontal="left" vertical="center" wrapText="1"/>
      <protection locked="0"/>
    </xf>
    <xf numFmtId="0" fontId="11" fillId="0" borderId="43" xfId="0" applyNumberFormat="1" applyFont="1" applyBorder="1" applyAlignment="1" applyProtection="1">
      <alignment horizontal="left" vertical="center" wrapText="1"/>
      <protection locked="0"/>
    </xf>
    <xf numFmtId="165" fontId="11" fillId="0" borderId="48" xfId="0" applyNumberFormat="1" applyFont="1" applyBorder="1" applyAlignment="1" applyProtection="1">
      <alignment horizontal="left" vertical="center" wrapText="1"/>
      <protection locked="0"/>
    </xf>
    <xf numFmtId="0" fontId="11" fillId="3" borderId="37" xfId="2" applyNumberFormat="1" applyFont="1" applyBorder="1" applyAlignment="1" applyProtection="1">
      <alignment horizontal="left" vertical="center" wrapText="1"/>
      <protection hidden="1"/>
    </xf>
    <xf numFmtId="1" fontId="11" fillId="0" borderId="39" xfId="0" applyNumberFormat="1" applyFont="1" applyBorder="1" applyAlignment="1" applyProtection="1">
      <alignment horizontal="left" vertical="center" wrapText="1"/>
      <protection locked="0"/>
    </xf>
    <xf numFmtId="0" fontId="11" fillId="0" borderId="45" xfId="0" applyNumberFormat="1" applyFont="1" applyBorder="1" applyAlignment="1" applyProtection="1">
      <alignment horizontal="left" vertical="center" wrapText="1"/>
      <protection locked="0"/>
    </xf>
    <xf numFmtId="0" fontId="19" fillId="0" borderId="49" xfId="0" applyFont="1" applyBorder="1" applyAlignment="1">
      <alignment horizontal="left" vertical="center" wrapText="1"/>
    </xf>
    <xf numFmtId="49" fontId="11" fillId="0" borderId="46" xfId="0" applyNumberFormat="1" applyFont="1" applyBorder="1" applyAlignment="1" applyProtection="1">
      <alignment horizontal="left" vertical="center" wrapText="1"/>
      <protection locked="0"/>
    </xf>
    <xf numFmtId="0" fontId="19" fillId="0" borderId="13" xfId="0" applyFont="1" applyBorder="1" applyAlignment="1">
      <alignment horizontal="left" vertical="center" wrapText="1"/>
    </xf>
    <xf numFmtId="49" fontId="11" fillId="0" borderId="22" xfId="0" applyNumberFormat="1" applyFont="1" applyBorder="1" applyAlignment="1" applyProtection="1">
      <alignment horizontal="left" vertical="center" wrapText="1"/>
      <protection locked="0"/>
    </xf>
    <xf numFmtId="165" fontId="11" fillId="0" borderId="55" xfId="0" applyNumberFormat="1" applyFont="1" applyBorder="1" applyAlignment="1" applyProtection="1">
      <alignment horizontal="left" vertical="center" wrapText="1"/>
      <protection locked="0"/>
    </xf>
    <xf numFmtId="0" fontId="19" fillId="0" borderId="17" xfId="0" applyFont="1" applyBorder="1" applyAlignment="1">
      <alignment horizontal="left" vertical="center" wrapText="1"/>
    </xf>
    <xf numFmtId="165" fontId="11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5" xfId="0" applyFont="1" applyBorder="1" applyAlignment="1">
      <alignment horizontal="left" vertical="center" wrapText="1"/>
    </xf>
    <xf numFmtId="49" fontId="11" fillId="0" borderId="26" xfId="0" applyNumberFormat="1" applyFont="1" applyBorder="1" applyAlignment="1" applyProtection="1">
      <alignment horizontal="left" vertical="center" wrapText="1"/>
      <protection locked="0"/>
    </xf>
    <xf numFmtId="0" fontId="19" fillId="0" borderId="15" xfId="0" applyFont="1" applyBorder="1" applyAlignment="1">
      <alignment horizontal="left" vertical="center" wrapText="1"/>
    </xf>
    <xf numFmtId="49" fontId="11" fillId="0" borderId="51" xfId="0" applyNumberFormat="1" applyFont="1" applyBorder="1" applyAlignment="1" applyProtection="1">
      <alignment horizontal="left" vertical="center" wrapText="1"/>
      <protection locked="0"/>
    </xf>
    <xf numFmtId="0" fontId="19" fillId="0" borderId="14" xfId="0" applyFont="1" applyBorder="1" applyAlignment="1">
      <alignment horizontal="left" vertical="center" wrapText="1"/>
    </xf>
    <xf numFmtId="49" fontId="11" fillId="0" borderId="53" xfId="0" applyNumberFormat="1" applyFont="1" applyBorder="1" applyAlignment="1" applyProtection="1">
      <alignment horizontal="left" vertical="center" wrapText="1"/>
      <protection locked="0"/>
    </xf>
    <xf numFmtId="49" fontId="11" fillId="0" borderId="54" xfId="0" applyNumberFormat="1" applyFont="1" applyBorder="1" applyAlignment="1" applyProtection="1">
      <alignment horizontal="left" vertical="center" wrapText="1"/>
      <protection locked="0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0" fillId="0" borderId="0" xfId="0" applyFont="1" applyBorder="1" applyAlignment="1" applyProtection="1">
      <alignment vertical="center"/>
      <protection hidden="1"/>
    </xf>
    <xf numFmtId="0" fontId="18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49" fontId="19" fillId="0" borderId="10" xfId="0" applyNumberFormat="1" applyFont="1" applyBorder="1" applyAlignment="1">
      <alignment horizontal="left" vertical="center"/>
    </xf>
    <xf numFmtId="49" fontId="19" fillId="0" borderId="28" xfId="0" applyNumberFormat="1" applyFont="1" applyBorder="1" applyAlignment="1">
      <alignment horizontal="left" vertical="center"/>
    </xf>
    <xf numFmtId="49" fontId="20" fillId="0" borderId="29" xfId="0" applyNumberFormat="1" applyFont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8" fillId="0" borderId="56" xfId="0" applyFont="1" applyBorder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164" fontId="10" fillId="2" borderId="0" xfId="0" applyNumberFormat="1" applyFont="1" applyFill="1" applyBorder="1" applyAlignment="1">
      <alignment horizontal="left" vertical="center"/>
    </xf>
    <xf numFmtId="164" fontId="10" fillId="2" borderId="0" xfId="0" applyNumberFormat="1" applyFont="1" applyFill="1" applyBorder="1" applyAlignment="1">
      <alignment vertical="center"/>
    </xf>
    <xf numFmtId="164" fontId="18" fillId="2" borderId="0" xfId="0" applyNumberFormat="1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vertical="center"/>
    </xf>
    <xf numFmtId="0" fontId="18" fillId="2" borderId="56" xfId="0" applyFont="1" applyFill="1" applyBorder="1" applyAlignment="1">
      <alignment horizontal="left" vertical="center"/>
    </xf>
    <xf numFmtId="0" fontId="18" fillId="2" borderId="56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vertical="center"/>
    </xf>
    <xf numFmtId="0" fontId="9" fillId="2" borderId="4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49" fontId="9" fillId="2" borderId="4" xfId="0" applyNumberFormat="1" applyFont="1" applyFill="1" applyBorder="1" applyAlignment="1" applyProtection="1">
      <alignment horizontal="left" vertical="center" wrapText="1"/>
      <protection locked="0"/>
    </xf>
    <xf numFmtId="1" fontId="9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8" fillId="0" borderId="0" xfId="0" applyNumberFormat="1" applyFont="1" applyAlignment="1">
      <alignment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10" fillId="0" borderId="56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25" fillId="0" borderId="7" xfId="0" applyFont="1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justify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8" xfId="0" applyFont="1" applyBorder="1" applyAlignment="1" applyProtection="1">
      <alignment horizontal="justify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9" fillId="0" borderId="9" xfId="0" applyFont="1" applyBorder="1" applyAlignment="1" applyProtection="1">
      <alignment horizontal="left" vertical="center" wrapText="1"/>
      <protection locked="0"/>
    </xf>
    <xf numFmtId="164" fontId="10" fillId="0" borderId="0" xfId="0" applyNumberFormat="1" applyFont="1" applyBorder="1" applyAlignment="1">
      <alignment horizontal="left" vertical="center"/>
    </xf>
    <xf numFmtId="164" fontId="10" fillId="0" borderId="56" xfId="0" applyNumberFormat="1" applyFont="1" applyBorder="1" applyAlignment="1">
      <alignment horizontal="left" vertical="center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6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 wrapText="1"/>
    </xf>
    <xf numFmtId="0" fontId="26" fillId="0" borderId="0" xfId="0" applyFont="1" applyAlignment="1" applyProtection="1">
      <alignment vertical="center"/>
    </xf>
    <xf numFmtId="0" fontId="25" fillId="0" borderId="7" xfId="0" applyFont="1" applyBorder="1" applyAlignment="1" applyProtection="1">
      <alignment horizontal="left" vertical="center" wrapText="1"/>
    </xf>
    <xf numFmtId="1" fontId="23" fillId="0" borderId="2" xfId="0" applyNumberFormat="1" applyFont="1" applyBorder="1" applyAlignment="1" applyProtection="1">
      <alignment horizontal="left" vertical="center" wrapText="1"/>
    </xf>
    <xf numFmtId="1" fontId="19" fillId="0" borderId="2" xfId="0" applyNumberFormat="1" applyFont="1" applyBorder="1" applyAlignment="1" applyProtection="1">
      <alignment horizontal="left" vertical="center" wrapText="1"/>
    </xf>
    <xf numFmtId="49" fontId="19" fillId="0" borderId="4" xfId="0" applyNumberFormat="1" applyFont="1" applyBorder="1" applyAlignment="1" applyProtection="1">
      <alignment horizontal="left" vertical="center" wrapText="1"/>
      <protection locked="0"/>
    </xf>
    <xf numFmtId="4" fontId="19" fillId="0" borderId="4" xfId="0" applyNumberFormat="1" applyFont="1" applyBorder="1" applyAlignment="1" applyProtection="1">
      <alignment horizontal="left" vertical="center" wrapText="1"/>
      <protection locked="0"/>
    </xf>
    <xf numFmtId="0" fontId="19" fillId="0" borderId="4" xfId="0" applyFont="1" applyBorder="1" applyAlignment="1" applyProtection="1">
      <alignment horizontal="left" vertical="center" wrapText="1"/>
      <protection locked="0"/>
    </xf>
    <xf numFmtId="14" fontId="19" fillId="0" borderId="4" xfId="0" applyNumberFormat="1" applyFont="1" applyBorder="1" applyAlignment="1" applyProtection="1">
      <alignment horizontal="left" vertical="center" wrapText="1"/>
      <protection locked="0"/>
    </xf>
    <xf numFmtId="1" fontId="23" fillId="0" borderId="8" xfId="0" applyNumberFormat="1" applyFont="1" applyBorder="1" applyAlignment="1" applyProtection="1">
      <alignment horizontal="left" vertical="center" wrapText="1"/>
    </xf>
    <xf numFmtId="1" fontId="19" fillId="0" borderId="8" xfId="0" applyNumberFormat="1" applyFont="1" applyBorder="1" applyAlignment="1" applyProtection="1">
      <alignment horizontal="left" vertical="center" wrapText="1"/>
    </xf>
    <xf numFmtId="49" fontId="19" fillId="0" borderId="6" xfId="0" applyNumberFormat="1" applyFont="1" applyBorder="1" applyAlignment="1" applyProtection="1">
      <alignment horizontal="left" vertical="center" wrapText="1"/>
      <protection locked="0"/>
    </xf>
    <xf numFmtId="4" fontId="19" fillId="0" borderId="6" xfId="0" applyNumberFormat="1" applyFont="1" applyBorder="1" applyAlignment="1" applyProtection="1">
      <alignment horizontal="left" vertical="center" wrapText="1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14" fontId="19" fillId="0" borderId="6" xfId="0" applyNumberFormat="1" applyFont="1" applyBorder="1" applyAlignment="1" applyProtection="1">
      <alignment horizontal="left" vertical="center" wrapText="1"/>
      <protection locked="0"/>
    </xf>
    <xf numFmtId="0" fontId="26" fillId="0" borderId="0" xfId="0" applyFont="1" applyAlignment="1" applyProtection="1">
      <alignment vertical="center" wrapText="1"/>
    </xf>
    <xf numFmtId="0" fontId="28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49" fontId="11" fillId="0" borderId="12" xfId="0" applyNumberFormat="1" applyFont="1" applyBorder="1" applyAlignment="1" applyProtection="1">
      <alignment horizontal="left" vertical="center"/>
      <protection locked="0"/>
    </xf>
    <xf numFmtId="49" fontId="11" fillId="0" borderId="27" xfId="0" applyNumberFormat="1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vertical="center" wrapText="1"/>
      <protection locked="0"/>
    </xf>
    <xf numFmtId="0" fontId="25" fillId="2" borderId="7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10" fillId="0" borderId="0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2" borderId="1" xfId="0" applyFont="1" applyFill="1" applyBorder="1" applyAlignment="1" applyProtection="1">
      <alignment horizontal="left" vertical="center"/>
    </xf>
    <xf numFmtId="0" fontId="15" fillId="0" borderId="29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top" wrapText="1"/>
      <protection locked="0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1" fillId="0" borderId="0" xfId="0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left" vertical="center"/>
      <protection hidden="1"/>
    </xf>
    <xf numFmtId="0" fontId="11" fillId="0" borderId="4" xfId="0" applyFont="1" applyBorder="1" applyAlignment="1" applyProtection="1">
      <alignment horizontal="left" vertical="top"/>
      <protection locked="0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11" fillId="0" borderId="4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0" fontId="1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12" fillId="0" borderId="0" xfId="0" applyFont="1" applyAlignment="1">
      <alignment horizontal="center" vertical="top"/>
    </xf>
    <xf numFmtId="49" fontId="14" fillId="4" borderId="0" xfId="0" applyNumberFormat="1" applyFont="1" applyFill="1" applyBorder="1" applyAlignment="1" applyProtection="1">
      <alignment horizontal="left" vertical="top" wrapText="1"/>
      <protection locked="0"/>
    </xf>
    <xf numFmtId="0" fontId="14" fillId="0" borderId="16" xfId="0" applyFont="1" applyBorder="1" applyAlignment="1">
      <alignment horizontal="left" vertical="top" wrapText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14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4" borderId="0" xfId="0" applyNumberFormat="1" applyFont="1" applyFill="1" applyBorder="1" applyAlignment="1" applyProtection="1">
      <alignment horizontal="left" vertical="top" wrapText="1"/>
      <protection locked="0"/>
    </xf>
    <xf numFmtId="49" fontId="1" fillId="2" borderId="2" xfId="0" applyNumberFormat="1" applyFont="1" applyFill="1" applyBorder="1" applyAlignment="1" applyProtection="1">
      <alignment horizontal="left" vertical="top" wrapText="1"/>
      <protection locked="0"/>
    </xf>
    <xf numFmtId="49" fontId="1" fillId="2" borderId="5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top" wrapText="1"/>
    </xf>
    <xf numFmtId="0" fontId="15" fillId="0" borderId="0" xfId="0" applyFont="1" applyAlignment="1">
      <alignment horizontal="center" vertical="center"/>
    </xf>
    <xf numFmtId="49" fontId="11" fillId="0" borderId="4" xfId="0" applyNumberFormat="1" applyFont="1" applyBorder="1" applyAlignment="1" applyProtection="1">
      <alignment horizontal="left" vertical="top"/>
      <protection locked="0"/>
    </xf>
    <xf numFmtId="49" fontId="1" fillId="2" borderId="4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vertical="top" wrapText="1"/>
    </xf>
    <xf numFmtId="0" fontId="7" fillId="0" borderId="0" xfId="0" applyFont="1" applyBorder="1" applyAlignment="1">
      <alignment vertical="top"/>
    </xf>
    <xf numFmtId="0" fontId="17" fillId="0" borderId="0" xfId="1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right" vertical="top"/>
    </xf>
    <xf numFmtId="0" fontId="14" fillId="0" borderId="0" xfId="0" applyFont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11" xfId="0" applyFont="1" applyBorder="1" applyAlignment="1">
      <alignment horizontal="right" vertical="top" wrapText="1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11" xfId="0" applyFont="1" applyBorder="1" applyAlignment="1">
      <alignment horizontal="right" vertical="top"/>
    </xf>
    <xf numFmtId="0" fontId="11" fillId="0" borderId="56" xfId="0" applyFont="1" applyBorder="1" applyAlignment="1" applyProtection="1">
      <alignment horizontal="left" vertical="center" wrapText="1"/>
      <protection hidden="1"/>
    </xf>
    <xf numFmtId="0" fontId="11" fillId="0" borderId="56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19" fillId="0" borderId="21" xfId="0" applyFont="1" applyBorder="1" applyAlignment="1">
      <alignment horizontal="left" vertical="center" wrapText="1"/>
    </xf>
    <xf numFmtId="0" fontId="19" fillId="0" borderId="34" xfId="0" applyFont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19" fillId="0" borderId="36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left" vertical="center" wrapText="1"/>
    </xf>
    <xf numFmtId="0" fontId="2" fillId="0" borderId="52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50" xfId="0" applyFont="1" applyFill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29" fillId="2" borderId="58" xfId="0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center" vertical="center" wrapText="1"/>
    </xf>
    <xf numFmtId="0" fontId="10" fillId="0" borderId="56" xfId="0" applyFont="1" applyBorder="1" applyAlignment="1" applyProtection="1">
      <alignment horizontal="left" vertical="center" wrapText="1"/>
      <protection hidden="1"/>
    </xf>
    <xf numFmtId="49" fontId="9" fillId="0" borderId="1" xfId="0" applyNumberFormat="1" applyFont="1" applyBorder="1" applyAlignment="1" applyProtection="1">
      <alignment horizontal="left" vertical="center" wrapText="1"/>
      <protection locked="0"/>
    </xf>
    <xf numFmtId="49" fontId="9" fillId="0" borderId="10" xfId="0" applyNumberFormat="1" applyFont="1" applyBorder="1" applyAlignment="1" applyProtection="1">
      <alignment horizontal="left" vertical="center" wrapText="1"/>
      <protection locked="0"/>
    </xf>
    <xf numFmtId="49" fontId="9" fillId="0" borderId="2" xfId="0" applyNumberFormat="1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0" xfId="0" applyFont="1" applyBorder="1" applyAlignment="1" applyProtection="1">
      <alignment horizontal="left" vertical="center" wrapText="1"/>
      <protection locked="0"/>
    </xf>
    <xf numFmtId="0" fontId="14" fillId="0" borderId="2" xfId="0" applyFont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center" vertical="center"/>
    </xf>
    <xf numFmtId="0" fontId="10" fillId="0" borderId="56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57" xfId="0" applyFont="1" applyBorder="1" applyAlignment="1">
      <alignment horizontal="center" vertical="center" wrapText="1"/>
    </xf>
    <xf numFmtId="164" fontId="10" fillId="2" borderId="0" xfId="0" applyNumberFormat="1" applyFont="1" applyFill="1" applyBorder="1" applyAlignment="1">
      <alignment horizontal="left" vertical="center" wrapText="1"/>
    </xf>
    <xf numFmtId="0" fontId="10" fillId="2" borderId="56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/>
    </xf>
    <xf numFmtId="0" fontId="22" fillId="2" borderId="1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/>
    </xf>
    <xf numFmtId="0" fontId="10" fillId="0" borderId="56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8" fillId="0" borderId="0" xfId="0" applyFont="1" applyAlignment="1" applyProtection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7" fillId="0" borderId="6" xfId="1" applyFont="1" applyBorder="1" applyAlignment="1">
      <alignment horizontal="left" vertical="center" wrapText="1"/>
    </xf>
    <xf numFmtId="0" fontId="17" fillId="0" borderId="7" xfId="1" applyFont="1" applyBorder="1" applyAlignment="1">
      <alignment horizontal="left" vertical="center" wrapText="1"/>
    </xf>
  </cellXfs>
  <cellStyles count="3">
    <cellStyle name="Гиперссылка" xfId="1" builtinId="8"/>
    <cellStyle name="Обычный" xfId="0" builtinId="0"/>
    <cellStyle name="Примечание" xfId="2" builtinId="10"/>
  </cellStyles>
  <dxfs count="174">
    <dxf>
      <numFmt numFmtId="0" formatCode="General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9" formatCode="dd/mm/yyyy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9" formatCode="dd/mm/yyyy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4" formatCode="#,##0.00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4" formatCode="#,##0.00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justify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dotted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 style="thin">
          <color rgb="FF000000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>
        <right style="thin">
          <color rgb="FF000000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vertical="center" textRotation="0" indent="0" justifyLastLine="0" shrinkToFit="0" readingOrder="0"/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PT Sans"/>
        <scheme val="none"/>
      </font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0" hidden="0"/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99"/>
      <color rgb="FFFFFFCC"/>
      <color rgb="FFFFFF66"/>
      <color rgb="FFA3D3FF"/>
      <color rgb="FF6DB9FF"/>
      <color rgb="FFD5DA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powerPivotData" Target="model/item.data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69;%20&#1048;&#1044;/Docs/&#1047;&#1040;&#1050;&#1059;&#1055;&#1050;&#1048;/&#1054;&#1042;&#1055;%20&#1043;&#1050;_&#1044;&#1057;&#1055;/3%20&#1040;&#1083;&#1100;&#1073;&#1086;&#1084;%20&#1092;&#1086;&#1088;&#1084;/1.%20&#1047;&#1072;&#1103;&#1074;&#1082;&#1072;%20&#1085;&#1072;%20&#1079;&#1072;&#1082;&#1091;&#1087;&#1082;&#1091;/&#1047;&#1072;&#1082;&#1091;&#1087;&#1082;&#1072;%20&#1082;&#1086;&#1085;&#1082;&#1091;&#1088;&#1077;&#1085;&#1090;&#1085;&#1072;&#1103;/&#1047;&#1072;&#1103;&#1074;&#1082;&#1072;%20&#1085;&#1072;%20&#1086;&#1088;&#1075;&#1072;&#1085;&#1080;&#1079;&#1072;&#1094;&#1080;&#1102;%20&#1079;&#1072;&#1082;&#1091;&#1087;&#1082;&#1080;%20(27.07.2022)%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Проекты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~"/>
      <sheetName val="План"/>
      <sheetName val="&gt;&gt;&gt; &gt;&gt;&gt;"/>
      <sheetName val="Лист2"/>
      <sheetName val="Подразделения заказчиков"/>
      <sheetName val="Способы закупок"/>
      <sheetName val="Направления деятельности"/>
      <sheetName val="Кураторы"/>
      <sheetName val="Места публикации"/>
      <sheetName val="Валюты"/>
      <sheetName val="Сложности услуг"/>
      <sheetName val="Заказчики"/>
      <sheetName val="ПроцентСубподряда"/>
      <sheetName val="ПереченьСМСП"/>
      <sheetName val="ФормаОбеспеченияЗаявки"/>
      <sheetName val="ФормаОбеспеченияДоговор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4" xr16:uid="{00000000-0016-0000-0900-000000000000}" autoFormatId="0" applyNumberFormats="0" applyBorderFormats="0" applyFontFormats="1" applyPatternFormats="1" applyAlignmentFormats="0" applyWidthHeightFormats="0">
  <queryTableRefresh preserveSortFilterLayout="0" nextId="4">
    <queryTableFields count="1">
      <queryTableField id="1" name="Способы закупки" tableColumnId="10"/>
    </queryTableFields>
  </queryTableRefresh>
</queryTable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КоммерческоеПредложение" displayName="КоммерческоеПредложение" ref="B7:D13" headerRowDxfId="144" dataDxfId="143" totalsRowDxfId="142">
  <autoFilter ref="B7:D13" xr:uid="{00000000-0009-0000-0100-000001000000}"/>
  <tableColumns count="3">
    <tableColumn id="1" xr3:uid="{00000000-0010-0000-0000-000001000000}" name="№" totalsRowLabel="Итог" dataDxfId="141"/>
    <tableColumn id="2" xr3:uid="{00000000-0010-0000-0000-000002000000}" name="Показатель" dataDxfId="140" totalsRowDxfId="139"/>
    <tableColumn id="3" xr3:uid="{00000000-0010-0000-0000-000003000000}" name="Значение" dataDxfId="138"/>
  </tableColumns>
  <tableStyleInfo name="TableStyleLight1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9000000}" name="ЗамечанияПредложения_Т" displayName="ЗамечанияПредложения_Т" ref="A4:A5" totalsRowShown="0" headerRowDxfId="3" dataDxfId="2">
  <autoFilter ref="A4:A5" xr:uid="{00000000-0009-0000-0100-000008000000}"/>
  <tableColumns count="1">
    <tableColumn id="1" xr3:uid="{00000000-0010-0000-0900-000001000000}" name="Замечания предложения" dataDxfId="1">
      <calculatedColumnFormula>ЗамечанияПредложения</calculatedColumnFormula>
    </tableColumn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A000000}" name="СпособыЗакупок" displayName="СпособыЗакупок" ref="A1:A11" tableType="queryTable" totalsRowShown="0">
  <autoFilter ref="A1:A11" xr:uid="{00000000-0009-0000-0100-00000F000000}"/>
  <tableColumns count="1">
    <tableColumn id="10" xr3:uid="{00000000-0010-0000-0A00-00000A000000}" uniqueName="10" name="Способы закупки" queryTableFieldId="1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1000000}" name="ОсновныеДанныеАнкеты" displayName="ОсновныеДанныеАнкеты" ref="D5:D17" headerRowCount="0" totalsRowShown="0" headerRowDxfId="103" dataDxfId="102" tableBorderDxfId="101" totalsRowBorderDxfId="100">
  <tableColumns count="1">
    <tableColumn id="1" xr3:uid="{00000000-0010-0000-0100-000001000000}" name="Столбец1" headerRowDxfId="99" dataDxfId="98">
      <calculatedColumnFormula>ОсновнаяИнформация_НаименованиеУчастника</calculatedColumnFormula>
    </tableColumn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2000000}" name="ВидыРабот" displayName="ВидыРабот" ref="B7:F193" headerRowCount="0" totalsRowShown="0" headerRowDxfId="82" dataDxfId="81" tableBorderDxfId="80">
  <tableColumns count="5">
    <tableColumn id="1" xr3:uid="{00000000-0010-0000-0200-000001000000}" name="Столбец1" headerRowDxfId="79" dataDxfId="78">
      <calculatedColumnFormula>ROW()-6</calculatedColumnFormula>
    </tableColumn>
    <tableColumn id="2" xr3:uid="{00000000-0010-0000-0200-000002000000}" name="Столбец2" headerRowDxfId="77" dataDxfId="76"/>
    <tableColumn id="3" xr3:uid="{00000000-0010-0000-0200-000003000000}" name="Столбец3" headerRowDxfId="75" dataDxfId="74"/>
    <tableColumn id="4" xr3:uid="{00000000-0010-0000-0200-000004000000}" name="Столбец4" headerRowDxfId="73" dataDxfId="72"/>
    <tableColumn id="5" xr3:uid="{00000000-0010-0000-0200-000005000000}" name="Столбец5" headerRowDxfId="71" dataDxfId="70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ОтсутствиеЗадолженности" displayName="ОтсутствиеЗадолженности" ref="A1:A5" totalsRowShown="0">
  <autoFilter ref="A1:A5" xr:uid="{00000000-0009-0000-0100-000006000000}"/>
  <tableColumns count="1">
    <tableColumn id="1" xr3:uid="{00000000-0010-0000-0300-000001000000}" name="Отсутствие задолженности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4000000}" name="КадровыеРесурсы" displayName="КадровыеРесурсы" ref="B9:K21" totalsRowShown="0" headerRowDxfId="63" dataDxfId="61" headerRowBorderDxfId="62" tableBorderDxfId="60" totalsRowBorderDxfId="59">
  <autoFilter ref="B9:K21" xr:uid="{00000000-0009-0000-0100-000003000000}"/>
  <tableColumns count="10">
    <tableColumn id="1" xr3:uid="{00000000-0010-0000-0400-000001000000}" name="0" dataDxfId="58"/>
    <tableColumn id="2" xr3:uid="{00000000-0010-0000-0400-000002000000}" name="1" dataDxfId="57"/>
    <tableColumn id="3" xr3:uid="{00000000-0010-0000-0400-000003000000}" name="2" dataDxfId="56"/>
    <tableColumn id="4" xr3:uid="{00000000-0010-0000-0400-000004000000}" name="3" dataDxfId="55"/>
    <tableColumn id="8" xr3:uid="{00000000-0010-0000-0400-000008000000}" name="4" dataDxfId="54"/>
    <tableColumn id="7" xr3:uid="{00000000-0010-0000-0400-000007000000}" name="5" dataDxfId="53"/>
    <tableColumn id="9" xr3:uid="{00000000-0010-0000-0400-000009000000}" name="6" dataDxfId="52"/>
    <tableColumn id="5" xr3:uid="{00000000-0010-0000-0400-000005000000}" name="7" dataDxfId="51"/>
    <tableColumn id="6" xr3:uid="{00000000-0010-0000-0400-000006000000}" name="8" dataDxfId="50"/>
    <tableColumn id="10" xr3:uid="{00000000-0010-0000-0400-00000A000000}" name="9" dataDxfId="49"/>
  </tableColumns>
  <tableStyleInfo name="TableStyleLight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КатегорияСпециалиста" displayName="КатегорияСпециалиста" ref="A1:A5" totalsRowShown="0">
  <autoFilter ref="A1:A5" xr:uid="{00000000-0009-0000-0100-000007000000}"/>
  <tableColumns count="1">
    <tableColumn id="1" xr3:uid="{00000000-0010-0000-0500-000001000000}" name="Категория специалиста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6000000}" name="МатериальноТехническиеРесурсы" displayName="МатериальноТехническиеРесурсы" ref="B9:H59" totalsRowShown="0" headerRowDxfId="45" dataDxfId="43" headerRowBorderDxfId="44" tableBorderDxfId="42" totalsRowBorderDxfId="41">
  <autoFilter ref="B9:H59" xr:uid="{00000000-0009-0000-0100-000004000000}"/>
  <tableColumns count="7">
    <tableColumn id="1" xr3:uid="{00000000-0010-0000-0600-000001000000}" name="0" dataDxfId="40">
      <calculatedColumnFormula>IF(ISNUMBER(OFFSET(B10,-1,0)), OFFSET(B10,-1,0)+1, 1)</calculatedColumnFormula>
    </tableColumn>
    <tableColumn id="2" xr3:uid="{00000000-0010-0000-0600-000002000000}" name="1" dataDxfId="39"/>
    <tableColumn id="3" xr3:uid="{00000000-0010-0000-0600-000003000000}" name="2" dataDxfId="38"/>
    <tableColumn id="4" xr3:uid="{00000000-0010-0000-0600-000004000000}" name="3" dataDxfId="37"/>
    <tableColumn id="5" xr3:uid="{00000000-0010-0000-0600-000005000000}" name="4" dataDxfId="36"/>
    <tableColumn id="6" xr3:uid="{00000000-0010-0000-0600-000006000000}" name="5" dataDxfId="35"/>
    <tableColumn id="7" xr3:uid="{00000000-0010-0000-0600-000007000000}" name="6" dataDxfId="34"/>
  </tableColumns>
  <tableStyleInfo name="TableStyleLight1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7000000}" name="СправкаОбОпыте" displayName="СправкаОбОпыте" ref="B10:M20" totalsRowShown="0" headerRowDxfId="30" dataDxfId="28" headerRowBorderDxfId="29" tableBorderDxfId="27" totalsRowBorderDxfId="26">
  <autoFilter ref="B10:M20" xr:uid="{00000000-0009-0000-0100-000002000000}"/>
  <tableColumns count="12">
    <tableColumn id="1" xr3:uid="{00000000-0010-0000-0700-000001000000}" name="0" dataDxfId="25">
      <calculatedColumnFormula>IF(ISNUMBER(OFFSET(B11,-1,0)), OFFSET(B11,-1,0)+1, 1)</calculatedColumnFormula>
    </tableColumn>
    <tableColumn id="10" xr3:uid="{00000000-0010-0000-0700-00000A000000}" name="0.1" dataDxfId="24">
      <calculatedColumnFormula>ОсновнаяИнформация_НаименованиеУчастника</calculatedColumnFormula>
    </tableColumn>
    <tableColumn id="11" xr3:uid="{00000000-0010-0000-0700-00000B000000}" name="0.2" dataDxfId="23">
      <calculatedColumnFormula>Оферта_ИНН</calculatedColumnFormula>
    </tableColumn>
    <tableColumn id="2" xr3:uid="{00000000-0010-0000-0700-000002000000}" name="1" dataDxfId="22"/>
    <tableColumn id="3" xr3:uid="{00000000-0010-0000-0700-000003000000}" name="2" dataDxfId="21"/>
    <tableColumn id="4" xr3:uid="{00000000-0010-0000-0700-000004000000}" name="3" dataDxfId="20"/>
    <tableColumn id="14" xr3:uid="{00000000-0010-0000-0700-00000E000000}" name="Столбец1" dataDxfId="19"/>
    <tableColumn id="5" xr3:uid="{00000000-0010-0000-0700-000005000000}" name="5" dataDxfId="18"/>
    <tableColumn id="6" xr3:uid="{00000000-0010-0000-0700-000006000000}" name="6" dataDxfId="17"/>
    <tableColumn id="7" xr3:uid="{00000000-0010-0000-0700-000007000000}" name="7" dataDxfId="16"/>
    <tableColumn id="8" xr3:uid="{00000000-0010-0000-0700-000008000000}" name="8" dataDxfId="15"/>
    <tableColumn id="9" xr3:uid="{00000000-0010-0000-0700-000009000000}" name="9" dataDxfId="14"/>
  </tableColumns>
  <tableStyleInfo name="TableStyleLight4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08000000}" name="ЗаявкаУчастника" displayName="ЗаявкаУчастника" ref="A1:H2" totalsRowShown="0" headerRowDxfId="13" dataDxfId="12">
  <autoFilter ref="A1:H2" xr:uid="{00000000-0009-0000-0100-000018000000}"/>
  <tableColumns count="8">
    <tableColumn id="1" xr3:uid="{00000000-0010-0000-0800-000001000000}" name="Наименование участника" dataDxfId="11">
      <calculatedColumnFormula>ОсновнаяИнформация_СокрНаименование</calculatedColumnFormula>
    </tableColumn>
    <tableColumn id="2" xr3:uid="{00000000-0010-0000-0800-000002000000}" name="ИНН" dataDxfId="10">
      <calculatedColumnFormula>ОсновнаяИнформация_ИННУчастника</calculatedColumnFormula>
    </tableColumn>
    <tableColumn id="3" xr3:uid="{00000000-0010-0000-0800-000003000000}" name="КПП" dataDxfId="9">
      <calculatedColumnFormula>ОсновнаяИнформация_КППУчастника</calculatedColumnFormula>
    </tableColumn>
    <tableColumn id="4" xr3:uid="{00000000-0010-0000-0800-000004000000}" name="Город местонахождения" dataDxfId="8">
      <calculatedColumnFormula>ОсновнаяИнформация_МестонахождениеУчастника</calculatedColumnFormula>
    </tableColumn>
    <tableColumn id="5" xr3:uid="{00000000-0010-0000-0800-000005000000}" name="Представитель участника" dataDxfId="7">
      <calculatedColumnFormula>Анкета!D33</calculatedColumnFormula>
    </tableColumn>
    <tableColumn id="6" xr3:uid="{00000000-0010-0000-0800-000006000000}" name="Телефон представителя" dataDxfId="6">
      <calculatedColumnFormula>Анкета!D35</calculatedColumnFormula>
    </tableColumn>
    <tableColumn id="7" xr3:uid="{00000000-0010-0000-0800-000007000000}" name="Эл почта представителя" dataDxfId="5">
      <calculatedColumnFormula>Анкета!D37</calculatedColumnFormula>
    </tableColumn>
    <tableColumn id="8" xr3:uid="{00000000-0010-0000-0800-000008000000}" name="СМСП" dataDxfId="4">
      <calculatedColumnFormula>СМСП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zakupki.gov.ru/epz/main/public/home.html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11">
    <tabColor rgb="FFFF0000"/>
    <pageSetUpPr fitToPage="1"/>
  </sheetPr>
  <dimension ref="A2:F35"/>
  <sheetViews>
    <sheetView showGridLines="0" tabSelected="1" zoomScaleNormal="100" zoomScaleSheetLayoutView="10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B18" sqref="B18"/>
    </sheetView>
  </sheetViews>
  <sheetFormatPr defaultColWidth="0" defaultRowHeight="16.149999999999999" customHeight="1" x14ac:dyDescent="0.25"/>
  <cols>
    <col min="1" max="1" width="4.28515625" style="129" customWidth="1"/>
    <col min="2" max="2" width="4.7109375" style="140" customWidth="1"/>
    <col min="3" max="3" width="44" style="129" customWidth="1"/>
    <col min="4" max="4" width="52.28515625" style="129" customWidth="1"/>
    <col min="5" max="5" width="22.5703125" style="129" customWidth="1"/>
    <col min="6" max="6" width="75.28515625" style="129" hidden="1" customWidth="1"/>
    <col min="7" max="16384" width="9.28515625" style="129" hidden="1"/>
  </cols>
  <sheetData>
    <row r="2" spans="1:5" ht="16.149999999999999" customHeight="1" x14ac:dyDescent="0.25">
      <c r="B2" s="155" t="s">
        <v>236</v>
      </c>
      <c r="C2" s="155"/>
      <c r="D2" s="120"/>
    </row>
    <row r="3" spans="1:5" s="130" customFormat="1" ht="16.149999999999999" customHeight="1" x14ac:dyDescent="0.25">
      <c r="A3" s="121"/>
      <c r="B3" s="157" t="s">
        <v>77</v>
      </c>
      <c r="C3" s="157"/>
      <c r="D3" s="157"/>
    </row>
    <row r="4" spans="1:5" ht="16.149999999999999" customHeight="1" x14ac:dyDescent="0.25">
      <c r="A4" s="122"/>
      <c r="B4" s="158" t="s">
        <v>302</v>
      </c>
      <c r="C4" s="158"/>
      <c r="D4" s="123"/>
    </row>
    <row r="5" spans="1:5" ht="16.149999999999999" customHeight="1" x14ac:dyDescent="0.25">
      <c r="A5" s="122"/>
      <c r="B5" s="162" t="s">
        <v>95</v>
      </c>
      <c r="C5" s="163"/>
      <c r="D5" s="123"/>
    </row>
    <row r="6" spans="1:5" ht="16.149999999999999" customHeight="1" x14ac:dyDescent="0.25">
      <c r="A6" s="122"/>
      <c r="B6" s="165" t="s">
        <v>60</v>
      </c>
      <c r="C6" s="166"/>
      <c r="D6" s="152"/>
    </row>
    <row r="7" spans="1:5" s="132" customFormat="1" ht="16.149999999999999" customHeight="1" x14ac:dyDescent="0.25">
      <c r="A7" s="134"/>
      <c r="B7" s="139" t="s">
        <v>13</v>
      </c>
      <c r="C7" s="131" t="s">
        <v>303</v>
      </c>
      <c r="D7" s="131" t="s">
        <v>14</v>
      </c>
    </row>
    <row r="8" spans="1:5" ht="16.149999999999999" customHeight="1" x14ac:dyDescent="0.25">
      <c r="A8" s="124"/>
      <c r="B8" s="144">
        <v>1</v>
      </c>
      <c r="C8" s="145" t="s">
        <v>15</v>
      </c>
      <c r="D8" s="141"/>
    </row>
    <row r="9" spans="1:5" ht="16.149999999999999" customHeight="1" x14ac:dyDescent="0.25">
      <c r="B9" s="144">
        <v>2</v>
      </c>
      <c r="C9" s="146" t="s">
        <v>315</v>
      </c>
      <c r="D9" s="141"/>
      <c r="E9" s="154" t="s">
        <v>326</v>
      </c>
    </row>
    <row r="10" spans="1:5" ht="16.149999999999999" customHeight="1" x14ac:dyDescent="0.25">
      <c r="A10" s="125"/>
      <c r="B10" s="147">
        <v>3</v>
      </c>
      <c r="C10" s="145" t="s">
        <v>327</v>
      </c>
      <c r="D10" s="135" t="s">
        <v>68</v>
      </c>
      <c r="E10" s="154"/>
    </row>
    <row r="11" spans="1:5" s="130" customFormat="1" ht="16.149999999999999" customHeight="1" x14ac:dyDescent="0.25">
      <c r="A11" s="124"/>
      <c r="B11" s="148">
        <v>4</v>
      </c>
      <c r="C11" s="146" t="s">
        <v>73</v>
      </c>
      <c r="D11" s="135" t="s">
        <v>68</v>
      </c>
      <c r="E11" s="154"/>
    </row>
    <row r="12" spans="1:5" ht="16.149999999999999" customHeight="1" x14ac:dyDescent="0.25">
      <c r="A12" s="124"/>
      <c r="B12" s="128">
        <v>7</v>
      </c>
      <c r="C12" s="112" t="s">
        <v>16</v>
      </c>
      <c r="D12" s="113" t="s">
        <v>17</v>
      </c>
    </row>
    <row r="13" spans="1:5" ht="83.25" customHeight="1" x14ac:dyDescent="0.25">
      <c r="A13" s="125"/>
      <c r="B13" s="149">
        <v>8</v>
      </c>
      <c r="C13" s="150" t="s">
        <v>333</v>
      </c>
      <c r="D13" s="137" t="s">
        <v>68</v>
      </c>
    </row>
    <row r="14" spans="1:5" ht="16.149999999999999" customHeight="1" x14ac:dyDescent="0.25">
      <c r="B14" s="160">
        <v>9</v>
      </c>
      <c r="C14" s="136" t="s">
        <v>330</v>
      </c>
      <c r="D14" s="142"/>
    </row>
    <row r="15" spans="1:5" ht="16.149999999999999" customHeight="1" x14ac:dyDescent="0.25">
      <c r="B15" s="161"/>
      <c r="C15" s="138" t="s">
        <v>331</v>
      </c>
      <c r="D15" s="143"/>
    </row>
    <row r="16" spans="1:5" ht="16.149999999999999" customHeight="1" x14ac:dyDescent="0.25">
      <c r="B16" s="160">
        <v>10</v>
      </c>
      <c r="C16" s="136" t="s">
        <v>328</v>
      </c>
      <c r="D16" s="142"/>
    </row>
    <row r="17" spans="2:4" ht="16.149999999999999" customHeight="1" x14ac:dyDescent="0.25">
      <c r="B17" s="161"/>
      <c r="C17" s="138" t="s">
        <v>329</v>
      </c>
      <c r="D17" s="143"/>
    </row>
    <row r="18" spans="2:4" ht="28.15" customHeight="1" x14ac:dyDescent="0.25">
      <c r="C18" s="159" t="s">
        <v>304</v>
      </c>
      <c r="D18" s="159"/>
    </row>
    <row r="19" spans="2:4" ht="28.15" customHeight="1" x14ac:dyDescent="0.25">
      <c r="C19" s="159" t="s">
        <v>332</v>
      </c>
      <c r="D19" s="159"/>
    </row>
    <row r="20" spans="2:4" ht="28.15" customHeight="1" x14ac:dyDescent="0.25">
      <c r="C20" s="159" t="s">
        <v>305</v>
      </c>
      <c r="D20" s="159"/>
    </row>
    <row r="21" spans="2:4" ht="28.15" customHeight="1" x14ac:dyDescent="0.25">
      <c r="C21" s="159" t="s">
        <v>334</v>
      </c>
      <c r="D21" s="159"/>
    </row>
    <row r="22" spans="2:4" ht="16.149999999999999" customHeight="1" x14ac:dyDescent="0.25">
      <c r="C22" s="164" t="s">
        <v>91</v>
      </c>
      <c r="D22" s="164"/>
    </row>
    <row r="23" spans="2:4" ht="16.149999999999999" customHeight="1" x14ac:dyDescent="0.25">
      <c r="C23" s="154" t="s">
        <v>93</v>
      </c>
      <c r="D23" s="154"/>
    </row>
    <row r="24" spans="2:4" ht="16.149999999999999" customHeight="1" x14ac:dyDescent="0.25">
      <c r="C24" s="156" t="str">
        <f>Анкета!B4</f>
        <v>Анкета участника закупок</v>
      </c>
      <c r="D24" s="156"/>
    </row>
    <row r="25" spans="2:4" ht="16.149999999999999" customHeight="1" x14ac:dyDescent="0.25">
      <c r="C25" s="156" t="str">
        <f>'Виды работ'!B5</f>
        <v>Анкета участника закупок: виды работ</v>
      </c>
      <c r="D25" s="156"/>
    </row>
    <row r="26" spans="2:4" ht="16.149999999999999" customHeight="1" x14ac:dyDescent="0.25">
      <c r="C26" s="156" t="str">
        <f>Кадры!B6</f>
        <v>Сведения о кадровых ресурсах</v>
      </c>
      <c r="D26" s="156"/>
    </row>
    <row r="27" spans="2:4" ht="16.149999999999999" customHeight="1" x14ac:dyDescent="0.25">
      <c r="C27" s="156" t="str">
        <f>МТР!B7</f>
        <v xml:space="preserve">Сведения о материально-технических ресурсах, иных материальных возможностях </v>
      </c>
      <c r="D27" s="156"/>
    </row>
    <row r="28" spans="2:4" ht="16.149999999999999" customHeight="1" x14ac:dyDescent="0.25">
      <c r="C28" s="156" t="str">
        <f>Опыт!B7</f>
        <v>Справка об опыте</v>
      </c>
      <c r="D28" s="156"/>
    </row>
    <row r="29" spans="2:4" ht="16.149999999999999" customHeight="1" x14ac:dyDescent="0.25">
      <c r="C29" s="154" t="s">
        <v>94</v>
      </c>
      <c r="D29" s="154"/>
    </row>
    <row r="31" spans="2:4" s="126" customFormat="1" ht="16.149999999999999" customHeight="1" x14ac:dyDescent="0.25">
      <c r="B31" s="4"/>
      <c r="C31" s="127" t="s">
        <v>7</v>
      </c>
      <c r="D31" s="153"/>
    </row>
    <row r="32" spans="2:4" ht="16.149999999999999" customHeight="1" x14ac:dyDescent="0.25">
      <c r="C32" s="133"/>
    </row>
    <row r="33" spans="3:3" ht="16.149999999999999" customHeight="1" x14ac:dyDescent="0.25">
      <c r="C33" s="133"/>
    </row>
    <row r="34" spans="3:3" ht="16.149999999999999" customHeight="1" x14ac:dyDescent="0.25">
      <c r="C34" s="133"/>
    </row>
    <row r="35" spans="3:3" ht="16.149999999999999" customHeight="1" x14ac:dyDescent="0.25">
      <c r="C35" s="133"/>
    </row>
  </sheetData>
  <sheetProtection formatCells="0" formatColumns="0" formatRows="0" insertRows="0"/>
  <mergeCells count="20">
    <mergeCell ref="C29:D29"/>
    <mergeCell ref="B5:C5"/>
    <mergeCell ref="C20:D20"/>
    <mergeCell ref="C18:D18"/>
    <mergeCell ref="C19:D19"/>
    <mergeCell ref="C22:D22"/>
    <mergeCell ref="B6:C6"/>
    <mergeCell ref="C26:D26"/>
    <mergeCell ref="C27:D27"/>
    <mergeCell ref="C28:D28"/>
    <mergeCell ref="E9:E11"/>
    <mergeCell ref="B2:C2"/>
    <mergeCell ref="C23:D23"/>
    <mergeCell ref="C24:D24"/>
    <mergeCell ref="C25:D25"/>
    <mergeCell ref="B3:D3"/>
    <mergeCell ref="B4:C4"/>
    <mergeCell ref="C21:D21"/>
    <mergeCell ref="B14:B15"/>
    <mergeCell ref="B16:B17"/>
  </mergeCells>
  <conditionalFormatting sqref="A5:C5 A2:B3 A8:C8 A7:D7 B16:C16 B9:C9 A10:C13 B14 C17 A6:B6 D5:D6">
    <cfRule type="expression" dxfId="173" priority="106">
      <formula>AND(CELL("защита", A2)=0, NOT(ISBLANK(A2)))</formula>
    </cfRule>
    <cfRule type="expression" dxfId="172" priority="107">
      <formula>AND(CELL("защита", A2)=0, ISBLANK(A2))</formula>
    </cfRule>
    <cfRule type="expression" dxfId="171" priority="108">
      <formula>CELL("защита", A2)=0</formula>
    </cfRule>
  </conditionalFormatting>
  <conditionalFormatting sqref="C31:C35">
    <cfRule type="expression" dxfId="170" priority="103">
      <formula>AND(CELL("защита", C31)=0, NOT(ISBLANK(C31)))</formula>
    </cfRule>
    <cfRule type="expression" dxfId="169" priority="104">
      <formula>AND(CELL("защита", C31)=0, ISBLANK(C31))</formula>
    </cfRule>
    <cfRule type="expression" dxfId="168" priority="105">
      <formula>CELL("защита", C31)=0</formula>
    </cfRule>
  </conditionalFormatting>
  <conditionalFormatting sqref="D8 D12">
    <cfRule type="expression" dxfId="167" priority="77">
      <formula>AND(CELL("защита", D8)=0, ISBLANK(D8))</formula>
    </cfRule>
    <cfRule type="expression" dxfId="166" priority="78">
      <formula>CELL("защита", D8)=0</formula>
    </cfRule>
  </conditionalFormatting>
  <conditionalFormatting sqref="D16:D17 D8:D13">
    <cfRule type="expression" dxfId="165" priority="69">
      <formula>AND(CELL("защита", D8)=0, ISBLANK(D8))</formula>
    </cfRule>
    <cfRule type="expression" dxfId="164" priority="76">
      <formula>AND(CELL("защита", D8)=0, NOT(ISBLANK(D8)))</formula>
    </cfRule>
  </conditionalFormatting>
  <conditionalFormatting sqref="D2">
    <cfRule type="expression" dxfId="163" priority="44">
      <formula>AND(CELL("защита", D2)=0, NOT(ISBLANK(D2)))</formula>
    </cfRule>
    <cfRule type="expression" dxfId="162" priority="45">
      <formula>AND(CELL("защита", D2)=0, ISBLANK(D2))</formula>
    </cfRule>
    <cfRule type="expression" dxfId="161" priority="46">
      <formula>CELL("защита", D2)=0</formula>
    </cfRule>
  </conditionalFormatting>
  <conditionalFormatting sqref="A4">
    <cfRule type="expression" dxfId="160" priority="41">
      <formula>AND(CELL("защита", A4)=0, NOT(ISBLANK(A4)))</formula>
    </cfRule>
    <cfRule type="expression" dxfId="159" priority="42">
      <formula>AND(CELL("защита", A4)=0, ISBLANK(A4))</formula>
    </cfRule>
    <cfRule type="expression" dxfId="158" priority="43">
      <formula>CELL("защита", A4)=0</formula>
    </cfRule>
  </conditionalFormatting>
  <conditionalFormatting sqref="D4">
    <cfRule type="expression" dxfId="157" priority="38">
      <formula>AND(CELL("защита", D4)=0, NOT(ISBLANK(D4)))</formula>
    </cfRule>
    <cfRule type="expression" dxfId="156" priority="39">
      <formula>AND(CELL("защита", D4)=0, ISBLANK(D4))</formula>
    </cfRule>
    <cfRule type="expression" dxfId="155" priority="40">
      <formula>CELL("защита", D4)=0</formula>
    </cfRule>
  </conditionalFormatting>
  <conditionalFormatting sqref="B4">
    <cfRule type="expression" dxfId="154" priority="35">
      <formula>AND(CELL("защита", B4)=0, NOT(ISBLANK(B4)))</formula>
    </cfRule>
    <cfRule type="expression" dxfId="153" priority="36">
      <formula>AND(CELL("защита", B4)=0, ISBLANK(B4))</formula>
    </cfRule>
    <cfRule type="expression" dxfId="152" priority="37">
      <formula>CELL("защита", B4)=0</formula>
    </cfRule>
  </conditionalFormatting>
  <conditionalFormatting sqref="D31">
    <cfRule type="expression" dxfId="151" priority="6">
      <formula>AND(CELL("защита", D31)=0, ISBLANK(D31))</formula>
    </cfRule>
    <cfRule type="expression" dxfId="150" priority="7">
      <formula>AND(CELL("защита", D31)=0, NOT(ISBLANK(D31)))</formula>
    </cfRule>
  </conditionalFormatting>
  <conditionalFormatting sqref="C14:C15">
    <cfRule type="expression" dxfId="149" priority="3">
      <formula>AND(CELL("защита", C14)=0, NOT(ISBLANK(C14)))</formula>
    </cfRule>
    <cfRule type="expression" dxfId="148" priority="4">
      <formula>AND(CELL("защита", C14)=0, ISBLANK(C14))</formula>
    </cfRule>
    <cfRule type="expression" dxfId="147" priority="5">
      <formula>CELL("защита", C14)=0</formula>
    </cfRule>
  </conditionalFormatting>
  <conditionalFormatting sqref="D14:D15">
    <cfRule type="expression" dxfId="146" priority="1">
      <formula>AND(CELL("защита", D14)=0, ISBLANK(D14))</formula>
    </cfRule>
    <cfRule type="expression" dxfId="145" priority="2">
      <formula>AND(CELL("защита", D14)=0, NOT(ISBLANK(D14)))</formula>
    </cfRule>
  </conditionalFormatting>
  <dataValidations xWindow="457" yWindow="320" count="5"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 xr:uid="{00000000-0002-0000-0000-000000000000}">
      <formula1>AND(ISNUMBER(VALUE(D6)), OR(LEN(D6)=10, LEN(D6)=12))</formula1>
    </dataValidation>
    <dataValidation type="custom" errorStyle="warning" allowBlank="1" showInputMessage="1" showErrorMessage="1" error="Наименование (кроме ОПФ) заключите в кавычки (&quot; &quot;)" promptTitle="ОПФ пишите сокращенно" prompt="ПРАВИЛЬНО - ООО &quot;Ромашка&quot;_x000a_НЕ ПРАВИЛЬНО - Общество с ограниченной ответственностью &quot;Ромашка&quot;_x000a_" sqref="D5" xr:uid="{00000000-0002-0000-0000-000001000000}">
      <formula1>ISNUMBER(FIND("""",Оферта_Наименование))&lt;&gt;FALSE()</formula1>
    </dataValidation>
    <dataValidation allowBlank="1" showInputMessage="1" sqref="D31 D9 D14:D17" xr:uid="{00000000-0002-0000-0000-000002000000}"/>
    <dataValidation allowBlank="1" showInputMessage="1" showErrorMessage="1" prompt="Версия файла от 19.10.2023" sqref="B2:C2" xr:uid="{00000000-0002-0000-0000-000003000000}"/>
    <dataValidation allowBlank="1" showInputMessage="1" showErrorMessage="1" promptTitle="указать ОПФ сокращенно" sqref="D4" xr:uid="{00000000-0002-0000-0000-000004000000}"/>
  </dataValidations>
  <hyperlinks>
    <hyperlink ref="C24" location="Анкета!A1" display="Анкета!A1" xr:uid="{00000000-0004-0000-0000-000000000000}"/>
    <hyperlink ref="C25" location="'Анкета. Виды работ'!A1" display="'Анкета. Виды работ'!A1" xr:uid="{00000000-0004-0000-0000-000001000000}"/>
    <hyperlink ref="C26" location="Кадры!A1" display="Кадры!A1" xr:uid="{00000000-0004-0000-0000-000002000000}"/>
    <hyperlink ref="C27" location="МТР!A1" display="МТР!A1" xr:uid="{00000000-0004-0000-0000-000003000000}"/>
    <hyperlink ref="C28" location="Опыт!A1" display="Опыт!A1" xr:uid="{00000000-0004-0000-0000-000004000000}"/>
    <hyperlink ref="C25:D25" location="'Виды работ'!Заголовки_для_печати" display="'Виды работ'!Заголовки_для_печати" xr:uid="{00000000-0004-0000-0000-000005000000}"/>
  </hyperlinks>
  <pageMargins left="0.25" right="0.25" top="0.75" bottom="0.75" header="0.3" footer="0.3"/>
  <pageSetup paperSize="9" scale="98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2"/>
  <dimension ref="A1:C11"/>
  <sheetViews>
    <sheetView workbookViewId="0">
      <selection activeCell="D19" sqref="D19"/>
    </sheetView>
  </sheetViews>
  <sheetFormatPr defaultRowHeight="15" x14ac:dyDescent="0.25"/>
  <cols>
    <col min="1" max="1" width="127.5703125" customWidth="1"/>
    <col min="2" max="2" width="12" customWidth="1"/>
    <col min="3" max="3" width="12" bestFit="1" customWidth="1"/>
  </cols>
  <sheetData>
    <row r="1" spans="1:3" x14ac:dyDescent="0.25">
      <c r="A1" s="1" t="s">
        <v>274</v>
      </c>
      <c r="B1" s="1"/>
      <c r="C1" s="1"/>
    </row>
    <row r="2" spans="1:3" x14ac:dyDescent="0.25">
      <c r="A2" s="1" t="s">
        <v>275</v>
      </c>
      <c r="B2" s="1"/>
      <c r="C2" s="1"/>
    </row>
    <row r="3" spans="1:3" x14ac:dyDescent="0.25">
      <c r="A3" s="1" t="s">
        <v>277</v>
      </c>
      <c r="B3" s="1"/>
      <c r="C3" s="1"/>
    </row>
    <row r="4" spans="1:3" x14ac:dyDescent="0.25">
      <c r="A4" s="1" t="s">
        <v>276</v>
      </c>
      <c r="B4" s="1"/>
      <c r="C4" s="1"/>
    </row>
    <row r="5" spans="1:3" x14ac:dyDescent="0.25">
      <c r="A5" s="1" t="s">
        <v>278</v>
      </c>
      <c r="B5" s="1"/>
      <c r="C5" s="1"/>
    </row>
    <row r="6" spans="1:3" x14ac:dyDescent="0.25">
      <c r="A6" s="1" t="s">
        <v>309</v>
      </c>
      <c r="B6" s="1"/>
      <c r="C6" s="1"/>
    </row>
    <row r="7" spans="1:3" x14ac:dyDescent="0.25">
      <c r="A7" s="1" t="s">
        <v>310</v>
      </c>
      <c r="B7" s="1"/>
      <c r="C7" s="1"/>
    </row>
    <row r="8" spans="1:3" x14ac:dyDescent="0.25">
      <c r="A8" s="1" t="s">
        <v>311</v>
      </c>
      <c r="B8" s="1"/>
      <c r="C8" s="1"/>
    </row>
    <row r="9" spans="1:3" x14ac:dyDescent="0.25">
      <c r="A9" s="1" t="s">
        <v>279</v>
      </c>
      <c r="B9" s="1"/>
      <c r="C9" s="1"/>
    </row>
    <row r="10" spans="1:3" x14ac:dyDescent="0.25">
      <c r="A10" s="1" t="s">
        <v>280</v>
      </c>
      <c r="B10" s="1"/>
      <c r="C10" s="1"/>
    </row>
    <row r="11" spans="1:3" x14ac:dyDescent="0.25">
      <c r="A11" s="1" t="s">
        <v>281</v>
      </c>
      <c r="B11" s="1"/>
      <c r="C11" s="1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11"/>
  <dimension ref="A1:H48"/>
  <sheetViews>
    <sheetView showGridLines="0" zoomScale="145" zoomScaleNormal="145" zoomScaleSheetLayoutView="130" workbookViewId="0">
      <pane xSplit="1" ySplit="4" topLeftCell="B17" activePane="bottomRight" state="frozen"/>
      <selection pane="topRight" activeCell="B1" sqref="B1"/>
      <selection pane="bottomLeft" activeCell="A6" sqref="A6"/>
      <selection pane="bottomRight" activeCell="B8" sqref="B8:C8"/>
    </sheetView>
  </sheetViews>
  <sheetFormatPr defaultColWidth="0" defaultRowHeight="18" customHeight="1" x14ac:dyDescent="0.25"/>
  <cols>
    <col min="1" max="1" width="4.28515625" style="114" customWidth="1"/>
    <col min="2" max="2" width="26.7109375" style="114" customWidth="1"/>
    <col min="3" max="3" width="31.28515625" style="114" customWidth="1"/>
    <col min="4" max="4" width="45.28515625" style="114" customWidth="1"/>
    <col min="5" max="5" width="9" style="114" customWidth="1"/>
    <col min="6" max="6" width="9" style="114" hidden="1" customWidth="1"/>
    <col min="7" max="7" width="9.28515625" style="114" hidden="1" customWidth="1"/>
    <col min="8" max="8" width="10" style="114" hidden="1" customWidth="1"/>
    <col min="9" max="16384" width="9.28515625" style="114" hidden="1"/>
  </cols>
  <sheetData>
    <row r="1" spans="1:5" ht="18" customHeight="1" x14ac:dyDescent="0.25">
      <c r="B1" s="119" t="str">
        <f>ОФЕРТА!B2:C2&amp;" "&amp;ОФЕРТА!D2</f>
        <v xml:space="preserve">Заявка на участие в закупке № </v>
      </c>
      <c r="C1" s="117"/>
      <c r="D1" s="118"/>
    </row>
    <row r="2" spans="1:5" ht="18" customHeight="1" x14ac:dyDescent="0.25">
      <c r="B2" s="117" t="str">
        <f>"Заказчик: "&amp;ОФЕРТА!D4</f>
        <v xml:space="preserve">Заказчик: </v>
      </c>
      <c r="C2" s="117"/>
      <c r="D2" s="118"/>
    </row>
    <row r="3" spans="1:5" ht="18" customHeight="1" thickBot="1" x14ac:dyDescent="0.3">
      <c r="B3" s="167" t="str">
        <f>"Предмет договора: "&amp;ОФЕРТА!D8</f>
        <v xml:space="preserve">Предмет договора: </v>
      </c>
      <c r="C3" s="167"/>
      <c r="D3" s="167"/>
    </row>
    <row r="4" spans="1:5" ht="18" customHeight="1" thickBot="1" x14ac:dyDescent="0.3">
      <c r="A4" s="92"/>
      <c r="B4" s="168" t="s">
        <v>272</v>
      </c>
      <c r="C4" s="168"/>
      <c r="D4" s="168"/>
    </row>
    <row r="5" spans="1:5" ht="18" customHeight="1" x14ac:dyDescent="0.25">
      <c r="A5" s="3"/>
      <c r="B5" s="171" t="s">
        <v>95</v>
      </c>
      <c r="C5" s="172"/>
      <c r="D5" s="6" t="str">
        <f>IF(ISBLANK(Оферта_Наименование)," ",Оферта_Наименование)</f>
        <v xml:space="preserve"> </v>
      </c>
      <c r="E5" s="115"/>
    </row>
    <row r="6" spans="1:5" ht="18" customHeight="1" x14ac:dyDescent="0.25">
      <c r="A6" s="3"/>
      <c r="B6" s="169" t="s">
        <v>96</v>
      </c>
      <c r="C6" s="170"/>
      <c r="D6" s="7"/>
      <c r="E6" s="115"/>
    </row>
    <row r="7" spans="1:5" ht="18" customHeight="1" x14ac:dyDescent="0.25">
      <c r="A7" s="3"/>
      <c r="B7" s="175" t="s">
        <v>97</v>
      </c>
      <c r="C7" s="176"/>
      <c r="D7" s="7"/>
      <c r="E7" s="115"/>
    </row>
    <row r="8" spans="1:5" ht="18" customHeight="1" x14ac:dyDescent="0.25">
      <c r="A8" s="3"/>
      <c r="B8" s="173" t="s">
        <v>1</v>
      </c>
      <c r="C8" s="174"/>
      <c r="D8" s="8"/>
      <c r="E8" s="115"/>
    </row>
    <row r="9" spans="1:5" ht="18" customHeight="1" x14ac:dyDescent="0.25">
      <c r="A9" s="3"/>
      <c r="B9" s="177" t="s">
        <v>234</v>
      </c>
      <c r="C9" s="178"/>
      <c r="D9" s="9"/>
      <c r="E9" s="115"/>
    </row>
    <row r="10" spans="1:5" ht="18" customHeight="1" x14ac:dyDescent="0.25">
      <c r="A10" s="3"/>
      <c r="B10" s="169" t="s">
        <v>65</v>
      </c>
      <c r="C10" s="170"/>
      <c r="D10" s="7"/>
      <c r="E10" s="115"/>
    </row>
    <row r="11" spans="1:5" ht="18" customHeight="1" thickBot="1" x14ac:dyDescent="0.3">
      <c r="A11" s="3"/>
      <c r="B11" s="179" t="s">
        <v>235</v>
      </c>
      <c r="C11" s="180"/>
      <c r="D11" s="10"/>
      <c r="E11" s="115"/>
    </row>
    <row r="12" spans="1:5" ht="18" customHeight="1" x14ac:dyDescent="0.25">
      <c r="A12" s="3"/>
      <c r="B12" s="183" t="s">
        <v>3</v>
      </c>
      <c r="C12" s="184"/>
      <c r="D12" s="11" t="str">
        <f>IF(ISBLANK(Оферта_ИНН)," ",Оферта_ИНН)</f>
        <v xml:space="preserve"> </v>
      </c>
      <c r="E12" s="115"/>
    </row>
    <row r="13" spans="1:5" ht="18" customHeight="1" x14ac:dyDescent="0.25">
      <c r="A13" s="3"/>
      <c r="B13" s="181" t="s">
        <v>4</v>
      </c>
      <c r="C13" s="182"/>
      <c r="D13" s="7"/>
      <c r="E13" s="115"/>
    </row>
    <row r="14" spans="1:5" ht="18" customHeight="1" x14ac:dyDescent="0.25">
      <c r="A14" s="3"/>
      <c r="B14" s="181" t="s">
        <v>39</v>
      </c>
      <c r="C14" s="182"/>
      <c r="D14" s="12"/>
      <c r="E14" s="115"/>
    </row>
    <row r="15" spans="1:5" ht="18" customHeight="1" x14ac:dyDescent="0.25">
      <c r="A15" s="3"/>
      <c r="B15" s="175" t="s">
        <v>5</v>
      </c>
      <c r="C15" s="176"/>
      <c r="D15" s="7"/>
      <c r="E15" s="115"/>
    </row>
    <row r="16" spans="1:5" ht="18" customHeight="1" x14ac:dyDescent="0.25">
      <c r="A16" s="3"/>
      <c r="B16" s="175" t="s">
        <v>43</v>
      </c>
      <c r="C16" s="176"/>
      <c r="D16" s="7"/>
      <c r="E16" s="115"/>
    </row>
    <row r="17" spans="1:5" ht="18" customHeight="1" thickBot="1" x14ac:dyDescent="0.3">
      <c r="A17" s="3"/>
      <c r="B17" s="188" t="s">
        <v>6</v>
      </c>
      <c r="C17" s="189"/>
      <c r="D17" s="13"/>
      <c r="E17" s="115"/>
    </row>
    <row r="18" spans="1:5" ht="18" customHeight="1" x14ac:dyDescent="0.25">
      <c r="A18" s="3"/>
      <c r="B18" s="171" t="s">
        <v>64</v>
      </c>
      <c r="C18" s="14" t="s">
        <v>8</v>
      </c>
      <c r="D18" s="15"/>
    </row>
    <row r="19" spans="1:5" ht="18" customHeight="1" x14ac:dyDescent="0.25">
      <c r="A19" s="3"/>
      <c r="B19" s="175"/>
      <c r="C19" s="16" t="s">
        <v>9</v>
      </c>
      <c r="D19" s="17"/>
    </row>
    <row r="20" spans="1:5" ht="18" customHeight="1" x14ac:dyDescent="0.25">
      <c r="A20" s="3"/>
      <c r="B20" s="175"/>
      <c r="C20" s="16" t="s">
        <v>62</v>
      </c>
      <c r="D20" s="18"/>
    </row>
    <row r="21" spans="1:5" ht="18" customHeight="1" x14ac:dyDescent="0.25">
      <c r="A21" s="3"/>
      <c r="B21" s="185"/>
      <c r="C21" s="19" t="s">
        <v>61</v>
      </c>
      <c r="D21" s="20"/>
    </row>
    <row r="22" spans="1:5" ht="18" customHeight="1" thickBot="1" x14ac:dyDescent="0.3">
      <c r="A22" s="3"/>
      <c r="B22" s="188"/>
      <c r="C22" s="21" t="s">
        <v>2</v>
      </c>
      <c r="D22" s="22"/>
    </row>
    <row r="23" spans="1:5" ht="18" customHeight="1" x14ac:dyDescent="0.25">
      <c r="A23" s="3"/>
      <c r="B23" s="171" t="s">
        <v>7</v>
      </c>
      <c r="C23" s="14" t="s">
        <v>8</v>
      </c>
      <c r="D23" s="15"/>
    </row>
    <row r="24" spans="1:5" ht="18" customHeight="1" x14ac:dyDescent="0.25">
      <c r="A24" s="3"/>
      <c r="B24" s="175"/>
      <c r="C24" s="16" t="s">
        <v>9</v>
      </c>
      <c r="D24" s="17"/>
    </row>
    <row r="25" spans="1:5" ht="18" customHeight="1" x14ac:dyDescent="0.25">
      <c r="A25" s="3"/>
      <c r="B25" s="175"/>
      <c r="C25" s="16" t="s">
        <v>62</v>
      </c>
      <c r="D25" s="20"/>
    </row>
    <row r="26" spans="1:5" ht="18" customHeight="1" x14ac:dyDescent="0.25">
      <c r="A26" s="3"/>
      <c r="B26" s="185"/>
      <c r="C26" s="19" t="s">
        <v>61</v>
      </c>
      <c r="D26" s="20"/>
    </row>
    <row r="27" spans="1:5" ht="18" customHeight="1" thickBot="1" x14ac:dyDescent="0.3">
      <c r="A27" s="3"/>
      <c r="B27" s="186"/>
      <c r="C27" s="23" t="s">
        <v>2</v>
      </c>
      <c r="D27" s="24"/>
    </row>
    <row r="28" spans="1:5" ht="18" customHeight="1" x14ac:dyDescent="0.25">
      <c r="A28" s="3"/>
      <c r="B28" s="190" t="s">
        <v>10</v>
      </c>
      <c r="C28" s="25" t="s">
        <v>8</v>
      </c>
      <c r="D28" s="26"/>
    </row>
    <row r="29" spans="1:5" ht="18" customHeight="1" x14ac:dyDescent="0.25">
      <c r="A29" s="3"/>
      <c r="B29" s="191"/>
      <c r="C29" s="16" t="s">
        <v>9</v>
      </c>
      <c r="D29" s="17"/>
    </row>
    <row r="30" spans="1:5" ht="18" customHeight="1" x14ac:dyDescent="0.25">
      <c r="A30" s="3"/>
      <c r="B30" s="191"/>
      <c r="C30" s="16" t="s">
        <v>62</v>
      </c>
      <c r="D30" s="18"/>
    </row>
    <row r="31" spans="1:5" ht="18" customHeight="1" x14ac:dyDescent="0.25">
      <c r="A31" s="3"/>
      <c r="B31" s="192"/>
      <c r="C31" s="19" t="s">
        <v>61</v>
      </c>
      <c r="D31" s="20"/>
    </row>
    <row r="32" spans="1:5" ht="18" customHeight="1" thickBot="1" x14ac:dyDescent="0.3">
      <c r="A32" s="3"/>
      <c r="B32" s="193"/>
      <c r="C32" s="23" t="s">
        <v>2</v>
      </c>
      <c r="D32" s="24"/>
    </row>
    <row r="33" spans="1:4" ht="18" customHeight="1" x14ac:dyDescent="0.25">
      <c r="A33" s="3"/>
      <c r="B33" s="194" t="s">
        <v>67</v>
      </c>
      <c r="C33" s="25" t="s">
        <v>8</v>
      </c>
      <c r="D33" s="26"/>
    </row>
    <row r="34" spans="1:4" ht="18" customHeight="1" x14ac:dyDescent="0.25">
      <c r="A34" s="3"/>
      <c r="B34" s="175"/>
      <c r="C34" s="16" t="s">
        <v>9</v>
      </c>
      <c r="D34" s="17"/>
    </row>
    <row r="35" spans="1:4" ht="18" customHeight="1" x14ac:dyDescent="0.25">
      <c r="A35" s="3"/>
      <c r="B35" s="175"/>
      <c r="C35" s="16" t="s">
        <v>62</v>
      </c>
      <c r="D35" s="20"/>
    </row>
    <row r="36" spans="1:4" ht="18" customHeight="1" x14ac:dyDescent="0.25">
      <c r="A36" s="3"/>
      <c r="B36" s="175"/>
      <c r="C36" s="16" t="s">
        <v>61</v>
      </c>
      <c r="D36" s="20"/>
    </row>
    <row r="37" spans="1:4" ht="18" customHeight="1" x14ac:dyDescent="0.25">
      <c r="A37" s="3"/>
      <c r="B37" s="175"/>
      <c r="C37" s="16" t="s">
        <v>2</v>
      </c>
      <c r="D37" s="17"/>
    </row>
    <row r="38" spans="1:4" ht="53.25" customHeight="1" thickBot="1" x14ac:dyDescent="0.3">
      <c r="A38" s="3"/>
      <c r="B38" s="186"/>
      <c r="C38" s="23" t="s">
        <v>63</v>
      </c>
      <c r="D38" s="24"/>
    </row>
    <row r="39" spans="1:4" ht="18" customHeight="1" x14ac:dyDescent="0.25">
      <c r="A39" s="3"/>
      <c r="B39" s="194" t="s">
        <v>72</v>
      </c>
      <c r="C39" s="25" t="s">
        <v>8</v>
      </c>
      <c r="D39" s="26"/>
    </row>
    <row r="40" spans="1:4" ht="18" customHeight="1" x14ac:dyDescent="0.25">
      <c r="A40" s="3"/>
      <c r="B40" s="175"/>
      <c r="C40" s="16" t="s">
        <v>9</v>
      </c>
      <c r="D40" s="17"/>
    </row>
    <row r="41" spans="1:4" ht="18" customHeight="1" x14ac:dyDescent="0.25">
      <c r="A41" s="3"/>
      <c r="B41" s="175"/>
      <c r="C41" s="16" t="s">
        <v>62</v>
      </c>
      <c r="D41" s="20"/>
    </row>
    <row r="42" spans="1:4" ht="18" customHeight="1" x14ac:dyDescent="0.25">
      <c r="A42" s="3"/>
      <c r="B42" s="175"/>
      <c r="C42" s="16" t="s">
        <v>61</v>
      </c>
      <c r="D42" s="20"/>
    </row>
    <row r="43" spans="1:4" ht="18" customHeight="1" x14ac:dyDescent="0.25">
      <c r="A43" s="3"/>
      <c r="B43" s="175"/>
      <c r="C43" s="16" t="s">
        <v>2</v>
      </c>
      <c r="D43" s="17"/>
    </row>
    <row r="44" spans="1:4" ht="53.25" customHeight="1" thickBot="1" x14ac:dyDescent="0.3">
      <c r="A44" s="93"/>
      <c r="B44" s="188"/>
      <c r="C44" s="21" t="s">
        <v>63</v>
      </c>
      <c r="D44" s="27"/>
    </row>
    <row r="45" spans="1:4" ht="18" customHeight="1" x14ac:dyDescent="0.25">
      <c r="A45" s="3"/>
      <c r="D45" s="116"/>
    </row>
    <row r="46" spans="1:4" ht="64.900000000000006" customHeight="1" x14ac:dyDescent="0.25">
      <c r="A46" s="3"/>
      <c r="B46" s="187" t="s">
        <v>76</v>
      </c>
      <c r="C46" s="187"/>
      <c r="D46" s="94"/>
    </row>
    <row r="47" spans="1:4" ht="87" customHeight="1" x14ac:dyDescent="0.25">
      <c r="A47" s="3"/>
      <c r="B47" s="187" t="s">
        <v>11</v>
      </c>
      <c r="C47" s="187"/>
      <c r="D47" s="94"/>
    </row>
    <row r="48" spans="1:4" ht="64.900000000000006" customHeight="1" x14ac:dyDescent="0.25">
      <c r="B48" s="187" t="s">
        <v>12</v>
      </c>
      <c r="C48" s="187"/>
      <c r="D48" s="95"/>
    </row>
  </sheetData>
  <sheetProtection password="CF20" sheet="1" formatCells="0" formatColumns="0" formatRows="0" insertRows="0"/>
  <mergeCells count="23">
    <mergeCell ref="B48:C48"/>
    <mergeCell ref="B47:C47"/>
    <mergeCell ref="B17:C17"/>
    <mergeCell ref="B15:C15"/>
    <mergeCell ref="B16:C16"/>
    <mergeCell ref="B18:B22"/>
    <mergeCell ref="B28:B32"/>
    <mergeCell ref="B33:B38"/>
    <mergeCell ref="B46:C46"/>
    <mergeCell ref="B39:B44"/>
    <mergeCell ref="B11:C11"/>
    <mergeCell ref="B14:C14"/>
    <mergeCell ref="B12:C12"/>
    <mergeCell ref="B13:C13"/>
    <mergeCell ref="B23:B27"/>
    <mergeCell ref="B3:D3"/>
    <mergeCell ref="B4:D4"/>
    <mergeCell ref="B6:C6"/>
    <mergeCell ref="B5:C5"/>
    <mergeCell ref="B10:C10"/>
    <mergeCell ref="B8:C8"/>
    <mergeCell ref="B7:C7"/>
    <mergeCell ref="B9:C9"/>
  </mergeCells>
  <conditionalFormatting sqref="A5:C5 A6:D12 B45:C48 A15:C44 A45:A47 D46:D47 A14:D14 A13:C13 A1:B4 D1:D2">
    <cfRule type="expression" dxfId="137" priority="38">
      <formula>AND(CELL("защита", A1)=0, NOT(ISBLANK(A1)))</formula>
    </cfRule>
    <cfRule type="expression" dxfId="136" priority="39">
      <formula>AND(CELL("защита", A1)=0, ISBLANK(A1))</formula>
    </cfRule>
    <cfRule type="expression" dxfId="135" priority="40">
      <formula>CELL("защита", A1)=0</formula>
    </cfRule>
  </conditionalFormatting>
  <conditionalFormatting sqref="D5">
    <cfRule type="expression" dxfId="134" priority="35">
      <formula>AND(CELL("защита", D5)=0, NOT(ISBLANK(D5)))</formula>
    </cfRule>
    <cfRule type="expression" dxfId="133" priority="36">
      <formula>AND(CELL("защита", D5)=0, ISBLANK(D5))</formula>
    </cfRule>
    <cfRule type="expression" dxfId="132" priority="37">
      <formula>CELL("защита", D5)=0</formula>
    </cfRule>
  </conditionalFormatting>
  <conditionalFormatting sqref="D5 D12">
    <cfRule type="cellIs" dxfId="131" priority="34" operator="equal">
      <formula>" "</formula>
    </cfRule>
  </conditionalFormatting>
  <conditionalFormatting sqref="D15:D17">
    <cfRule type="expression" dxfId="130" priority="28">
      <formula>AND(CELL("защита", D15)=0, NOT(ISBLANK(D15)))</formula>
    </cfRule>
    <cfRule type="expression" dxfId="129" priority="29">
      <formula>AND(CELL("защита", D15)=0, ISBLANK(D15))</formula>
    </cfRule>
    <cfRule type="expression" dxfId="128" priority="30">
      <formula>CELL("защита", D15)=0</formula>
    </cfRule>
  </conditionalFormatting>
  <conditionalFormatting sqref="D18:D19 D21:D27">
    <cfRule type="expression" dxfId="127" priority="25">
      <formula>AND(CELL("защита", D18)=0, NOT(ISBLANK(D18)))</formula>
    </cfRule>
    <cfRule type="expression" dxfId="126" priority="26">
      <formula>AND(CELL("защита", D18)=0, ISBLANK(D18))</formula>
    </cfRule>
    <cfRule type="expression" dxfId="125" priority="27">
      <formula>CELL("защита", D18)=0</formula>
    </cfRule>
  </conditionalFormatting>
  <conditionalFormatting sqref="D28:D29 D32:D38">
    <cfRule type="expression" dxfId="124" priority="22">
      <formula>AND(CELL("защита", D28)=0, NOT(ISBLANK(D28)))</formula>
    </cfRule>
    <cfRule type="expression" dxfId="123" priority="23">
      <formula>AND(CELL("защита", D28)=0, ISBLANK(D28))</formula>
    </cfRule>
    <cfRule type="expression" dxfId="122" priority="24">
      <formula>CELL("защита", D28)=0</formula>
    </cfRule>
  </conditionalFormatting>
  <conditionalFormatting sqref="D39:D44">
    <cfRule type="expression" dxfId="121" priority="19">
      <formula>AND(CELL("защита", D39)=0, NOT(ISBLANK(D39)))</formula>
    </cfRule>
    <cfRule type="expression" dxfId="120" priority="20">
      <formula>AND(CELL("защита", D39)=0, ISBLANK(D39))</formula>
    </cfRule>
    <cfRule type="expression" dxfId="119" priority="21">
      <formula>CELL("защита", D39)=0</formula>
    </cfRule>
  </conditionalFormatting>
  <conditionalFormatting sqref="D48">
    <cfRule type="expression" dxfId="118" priority="16">
      <formula>AND(CELL("защита", D48)=0, NOT(ISBLANK(D48)))</formula>
    </cfRule>
    <cfRule type="expression" dxfId="117" priority="17">
      <formula>AND(CELL("защита", D48)=0, ISBLANK(D48))</formula>
    </cfRule>
    <cfRule type="expression" dxfId="116" priority="18">
      <formula>CELL("защита", D48)=0</formula>
    </cfRule>
  </conditionalFormatting>
  <conditionalFormatting sqref="D20">
    <cfRule type="expression" dxfId="115" priority="10">
      <formula>AND(CELL("защита", D20)=0, NOT(ISBLANK(D20)))</formula>
    </cfRule>
    <cfRule type="expression" dxfId="114" priority="11">
      <formula>AND(CELL("защита", D20)=0, ISBLANK(D20))</formula>
    </cfRule>
    <cfRule type="expression" dxfId="113" priority="12">
      <formula>CELL("защита", D20)=0</formula>
    </cfRule>
  </conditionalFormatting>
  <conditionalFormatting sqref="D30">
    <cfRule type="expression" dxfId="112" priority="7">
      <formula>AND(CELL("защита", D30)=0, NOT(ISBLANK(D30)))</formula>
    </cfRule>
    <cfRule type="expression" dxfId="111" priority="8">
      <formula>AND(CELL("защита", D30)=0, ISBLANK(D30))</formula>
    </cfRule>
    <cfRule type="expression" dxfId="110" priority="9">
      <formula>CELL("защита", D30)=0</formula>
    </cfRule>
  </conditionalFormatting>
  <conditionalFormatting sqref="D31">
    <cfRule type="expression" dxfId="109" priority="4">
      <formula>AND(CELL("защита", D31)=0, NOT(ISBLANK(D31)))</formula>
    </cfRule>
    <cfRule type="expression" dxfId="108" priority="5">
      <formula>AND(CELL("защита", D31)=0, ISBLANK(D31))</formula>
    </cfRule>
    <cfRule type="expression" dxfId="107" priority="6">
      <formula>CELL("защита", D31)=0</formula>
    </cfRule>
  </conditionalFormatting>
  <conditionalFormatting sqref="D13">
    <cfRule type="expression" dxfId="106" priority="1">
      <formula>AND(CELL("защита", D13)=0, NOT(ISBLANK(D13)))</formula>
    </cfRule>
    <cfRule type="expression" dxfId="105" priority="2">
      <formula>AND(CELL("защита", D13)=0, ISBLANK(D13))</formula>
    </cfRule>
    <cfRule type="expression" dxfId="104" priority="3">
      <formula>CELL("защита", D13)=0</formula>
    </cfRule>
  </conditionalFormatting>
  <dataValidations xWindow="716" yWindow="437" count="10">
    <dataValidation allowBlank="1" showInputMessage="1" showErrorMessage="1" prompt="Заполняется автоматически на основе данных оферты_x000a_" sqref="D5 D12" xr:uid="{00000000-0002-0000-0100-000000000000}"/>
    <dataValidation type="custom" errorStyle="warning" allowBlank="1" showInputMessage="1" showErrorMessage="1" error="ОГРН — 13 цифр;_x000a_ОГРНИП — 15 цифр" prompt="ОГРН — 13 цифр;_x000a_ОГРНИП — 15 цифр." sqref="D14" xr:uid="{00000000-0002-0000-0100-000001000000}">
      <formula1>AND(ISNUMBER(VALUE(D14)), OR(LEN(D14)=13, LEN(D14)=15))</formula1>
    </dataValidation>
    <dataValidation type="custom" errorStyle="warning" allowBlank="1" showInputMessage="1" showErrorMessage="1" error="ОКПО — не меньше 8 не больше 10 цифр" prompt="ОКПО — не меньше 8 не больше 10 цифр" sqref="D15" xr:uid="{00000000-0002-0000-0100-000002000000}">
      <formula1>AND(ISNUMBER(VALUE(D15)), AND(LEN(D15)&gt;=8, LEN(D15)&lt;=10))</formula1>
    </dataValidation>
    <dataValidation type="custom" errorStyle="warning" operator="equal" allowBlank="1" showInputMessage="1" showErrorMessage="1" error="ОКОПФ — 5 цифр._x000a_Вводите без пробелов." prompt="ОКОПФ — 5 цифр._x000a_Вводите без пробелов." sqref="D17" xr:uid="{00000000-0002-0000-0100-000003000000}">
      <formula1>AND(ISNUMBER(VALUE(D17)), LEN(D17)=5)</formula1>
    </dataValidation>
    <dataValidation allowBlank="1" showInputMessage="1" showErrorMessage="1" prompt="Заполняется при введении мер ограничительного характера" sqref="D48" xr:uid="{00000000-0002-0000-0100-000004000000}"/>
    <dataValidation type="whole" operator="greaterThan" allowBlank="1" showInputMessage="1" showErrorMessage="1" prompt="Введите код страны (Россия — 7), код города и непосредственно сам номер телефона._x000a_Вводите цифры (без «+», «-», скобок и других знаков): номер отформатируется сам." sqref="D11 D20:D21 D25:D26 D30:D31 D35:D36 D41:D42" xr:uid="{00000000-0002-0000-0100-000005000000}">
      <formula1>0</formula1>
    </dataValidation>
    <dataValidation type="custom" errorStyle="warning" allowBlank="1" showInputMessage="1" showErrorMessage="1" error="Сокращенное наименование (кроме ОПФ) заключите в кавычки (&quot; &quot;)" prompt="Сокращенное наименование (кроме ОПФ) заключите в кавычки (&quot; &quot;)" sqref="D6" xr:uid="{00000000-0002-0000-0100-000006000000}">
      <formula1>ISNUMBER(FIND("""",D6))&lt;&gt;FALSE()</formula1>
    </dataValidation>
    <dataValidation allowBlank="1" showInputMessage="1" showErrorMessage="1" promptTitle="Версия" prompt="Версия от 27.04.2022" sqref="B4:D4" xr:uid="{00000000-0002-0000-0100-000007000000}"/>
    <dataValidation type="list" allowBlank="1" showInputMessage="1" showErrorMessage="1" sqref="D46:D47" xr:uid="{00000000-0002-0000-0100-000008000000}">
      <formula1>"Да, Нет"</formula1>
    </dataValidation>
    <dataValidation type="custom" errorStyle="warning" allowBlank="1" showInputMessage="1" showErrorMessage="1" error="КПП — 9 цифр" prompt="КПП — 9 цифр" sqref="D13" xr:uid="{00000000-0002-0000-0100-000009000000}">
      <formula1>AND(ISNUMBER(VALUE(D13)), AND(LEN(D13)&gt;=9, LEN(D13)&lt;10))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Width="7" fitToHeight="42" orientation="portrait" r:id="rId1"/>
  <headerFooter>
    <oddFooter>&amp;L&amp;"PT Sans,обычный"&amp;10Подпись лица, 
имеющего право на подписание заявки&amp;C&amp;"PT Sans,обычный"&amp;9_______________________________&amp;R&amp;"PT Sans,обычный"&amp;9&amp;A
&amp;D
&amp;"PT Sans,полужирный"Страница &amp;P из &amp;N</oddFooter>
  </headerFooter>
  <rowBreaks count="1" manualBreakCount="1">
    <brk id="44" min="1" max="3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411">
    <pageSetUpPr fitToPage="1"/>
  </sheetPr>
  <dimension ref="A1:I212"/>
  <sheetViews>
    <sheetView showGridLines="0" zoomScaleNormal="100" zoomScaleSheetLayoutView="90" workbookViewId="0">
      <pane xSplit="2" ySplit="6" topLeftCell="C7" activePane="bottomRight" state="frozen"/>
      <selection pane="topRight" activeCell="C1" sqref="C1"/>
      <selection pane="bottomLeft" activeCell="A8" sqref="A8"/>
      <selection pane="bottomRight" activeCell="C7" sqref="C7"/>
    </sheetView>
  </sheetViews>
  <sheetFormatPr defaultColWidth="0" defaultRowHeight="23.25" customHeight="1" x14ac:dyDescent="0.25"/>
  <cols>
    <col min="1" max="1" width="4.28515625" style="28" customWidth="1"/>
    <col min="2" max="2" width="4.42578125" style="28" bestFit="1" customWidth="1"/>
    <col min="3" max="3" width="26.7109375" style="29" customWidth="1"/>
    <col min="4" max="4" width="28.5703125" style="28" customWidth="1"/>
    <col min="5" max="5" width="50.5703125" style="28" customWidth="1"/>
    <col min="6" max="6" width="8.7109375" style="28" customWidth="1"/>
    <col min="7" max="7" width="9.7109375" style="28" customWidth="1"/>
    <col min="8" max="9" width="0" style="28" hidden="1" customWidth="1"/>
    <col min="10" max="16384" width="9.28515625" style="28" hidden="1"/>
  </cols>
  <sheetData>
    <row r="1" spans="1:6" ht="20.100000000000001" customHeight="1" x14ac:dyDescent="0.25"/>
    <row r="2" spans="1:6" ht="25.5" customHeight="1" x14ac:dyDescent="0.25">
      <c r="B2" s="30" t="str">
        <f>ОФЕРТА!B2:C2&amp;" "&amp;ОФЕРТА!D2</f>
        <v xml:space="preserve">Заявка на участие в закупке № </v>
      </c>
      <c r="C2" s="30"/>
      <c r="D2" s="30"/>
      <c r="E2" s="30"/>
      <c r="F2" s="31"/>
    </row>
    <row r="3" spans="1:6" ht="25.5" customHeight="1" x14ac:dyDescent="0.25">
      <c r="B3" s="30" t="str">
        <f>"Заказчик: "&amp;ОФЕРТА!D4</f>
        <v xml:space="preserve">Заказчик: </v>
      </c>
      <c r="C3" s="30"/>
      <c r="D3" s="30"/>
      <c r="E3" s="30"/>
      <c r="F3" s="31"/>
    </row>
    <row r="4" spans="1:6" ht="25.5" customHeight="1" thickBot="1" x14ac:dyDescent="0.3">
      <c r="B4" s="197" t="str">
        <f>"Предмет договора: "&amp;ОФЕРТА!D8</f>
        <v xml:space="preserve">Предмет договора: </v>
      </c>
      <c r="C4" s="197"/>
      <c r="D4" s="197"/>
      <c r="E4" s="197"/>
      <c r="F4" s="197"/>
    </row>
    <row r="5" spans="1:6" ht="25.5" customHeight="1" thickBot="1" x14ac:dyDescent="0.3">
      <c r="A5" s="105"/>
      <c r="B5" s="205" t="s">
        <v>271</v>
      </c>
      <c r="C5" s="205"/>
      <c r="D5" s="205"/>
      <c r="E5" s="205"/>
      <c r="F5" s="205"/>
    </row>
    <row r="6" spans="1:6" ht="22.15" customHeight="1" x14ac:dyDescent="0.25">
      <c r="A6" s="105"/>
      <c r="B6" s="2"/>
      <c r="C6" s="204" t="s">
        <v>237</v>
      </c>
      <c r="D6" s="204"/>
      <c r="E6" s="204"/>
      <c r="F6" s="32"/>
    </row>
    <row r="7" spans="1:6" ht="22.15" customHeight="1" x14ac:dyDescent="0.25">
      <c r="A7" s="105"/>
      <c r="B7" s="106">
        <f t="shared" ref="B7:B70" si="0">ROW()-6</f>
        <v>1</v>
      </c>
      <c r="C7" s="107" t="s">
        <v>98</v>
      </c>
      <c r="D7" s="33"/>
      <c r="E7" s="34"/>
      <c r="F7" s="108"/>
    </row>
    <row r="8" spans="1:6" ht="22.15" customHeight="1" x14ac:dyDescent="0.25">
      <c r="A8" s="36"/>
      <c r="B8" s="151">
        <f t="shared" si="0"/>
        <v>2</v>
      </c>
      <c r="C8" s="109" t="s">
        <v>99</v>
      </c>
      <c r="D8" s="33"/>
      <c r="E8" s="34"/>
      <c r="F8" s="108"/>
    </row>
    <row r="9" spans="1:6" ht="22.15" customHeight="1" x14ac:dyDescent="0.25">
      <c r="A9" s="36"/>
      <c r="B9" s="151">
        <f t="shared" si="0"/>
        <v>3</v>
      </c>
      <c r="C9" s="109" t="s">
        <v>100</v>
      </c>
      <c r="D9" s="33"/>
      <c r="E9" s="34"/>
      <c r="F9" s="108"/>
    </row>
    <row r="10" spans="1:6" ht="22.15" customHeight="1" x14ac:dyDescent="0.25">
      <c r="A10" s="36"/>
      <c r="B10" s="151">
        <f t="shared" si="0"/>
        <v>4</v>
      </c>
      <c r="C10" s="109" t="s">
        <v>102</v>
      </c>
      <c r="D10" s="33"/>
      <c r="E10" s="34"/>
      <c r="F10" s="108"/>
    </row>
    <row r="11" spans="1:6" ht="22.15" customHeight="1" x14ac:dyDescent="0.25">
      <c r="A11" s="36"/>
      <c r="B11" s="151">
        <f t="shared" si="0"/>
        <v>5</v>
      </c>
      <c r="C11" s="107" t="s">
        <v>103</v>
      </c>
      <c r="D11" s="33"/>
      <c r="E11" s="34"/>
      <c r="F11" s="108"/>
    </row>
    <row r="12" spans="1:6" ht="22.15" customHeight="1" x14ac:dyDescent="0.25">
      <c r="A12" s="36"/>
      <c r="B12" s="151">
        <f t="shared" si="0"/>
        <v>6</v>
      </c>
      <c r="C12" s="109" t="s">
        <v>104</v>
      </c>
      <c r="D12" s="33"/>
      <c r="E12" s="34"/>
      <c r="F12" s="108"/>
    </row>
    <row r="13" spans="1:6" ht="22.15" customHeight="1" x14ac:dyDescent="0.25">
      <c r="A13" s="36"/>
      <c r="B13" s="151">
        <f t="shared" si="0"/>
        <v>7</v>
      </c>
      <c r="C13" s="109" t="s">
        <v>290</v>
      </c>
      <c r="D13" s="33"/>
      <c r="E13" s="34"/>
      <c r="F13" s="108"/>
    </row>
    <row r="14" spans="1:6" ht="22.15" customHeight="1" x14ac:dyDescent="0.25">
      <c r="A14" s="36"/>
      <c r="B14" s="151">
        <f t="shared" si="0"/>
        <v>8</v>
      </c>
      <c r="C14" s="109" t="s">
        <v>105</v>
      </c>
      <c r="D14" s="33"/>
      <c r="E14" s="34"/>
      <c r="F14" s="108"/>
    </row>
    <row r="15" spans="1:6" ht="22.15" customHeight="1" x14ac:dyDescent="0.25">
      <c r="A15" s="36"/>
      <c r="B15" s="151">
        <f t="shared" si="0"/>
        <v>9</v>
      </c>
      <c r="C15" s="109" t="s">
        <v>106</v>
      </c>
      <c r="D15" s="33"/>
      <c r="E15" s="34"/>
      <c r="F15" s="108"/>
    </row>
    <row r="16" spans="1:6" ht="22.15" customHeight="1" x14ac:dyDescent="0.25">
      <c r="B16" s="151">
        <f t="shared" si="0"/>
        <v>10</v>
      </c>
      <c r="C16" s="109" t="s">
        <v>316</v>
      </c>
      <c r="D16" s="33"/>
      <c r="E16" s="34"/>
      <c r="F16" s="108"/>
    </row>
    <row r="17" spans="1:6" ht="22.15" customHeight="1" x14ac:dyDescent="0.25">
      <c r="A17" s="36"/>
      <c r="B17" s="151">
        <f t="shared" si="0"/>
        <v>11</v>
      </c>
      <c r="C17" s="109" t="s">
        <v>107</v>
      </c>
      <c r="D17" s="33"/>
      <c r="E17" s="34"/>
      <c r="F17" s="108"/>
    </row>
    <row r="18" spans="1:6" ht="22.15" customHeight="1" x14ac:dyDescent="0.25">
      <c r="A18" s="36"/>
      <c r="B18" s="151">
        <f t="shared" si="0"/>
        <v>12</v>
      </c>
      <c r="C18" s="107" t="s">
        <v>108</v>
      </c>
      <c r="D18" s="33"/>
      <c r="E18" s="34"/>
      <c r="F18" s="108"/>
    </row>
    <row r="19" spans="1:6" ht="22.15" customHeight="1" x14ac:dyDescent="0.25">
      <c r="A19" s="36"/>
      <c r="B19" s="151">
        <f t="shared" si="0"/>
        <v>13</v>
      </c>
      <c r="C19" s="109" t="s">
        <v>109</v>
      </c>
      <c r="D19" s="33"/>
      <c r="E19" s="34"/>
      <c r="F19" s="108"/>
    </row>
    <row r="20" spans="1:6" ht="22.15" customHeight="1" x14ac:dyDescent="0.25">
      <c r="A20" s="36"/>
      <c r="B20" s="151">
        <f t="shared" si="0"/>
        <v>14</v>
      </c>
      <c r="C20" s="109" t="s">
        <v>110</v>
      </c>
      <c r="D20" s="33"/>
      <c r="E20" s="34"/>
      <c r="F20" s="108"/>
    </row>
    <row r="21" spans="1:6" ht="22.15" customHeight="1" x14ac:dyDescent="0.25">
      <c r="A21" s="37"/>
      <c r="B21" s="151">
        <f t="shared" si="0"/>
        <v>15</v>
      </c>
      <c r="C21" s="109" t="s">
        <v>111</v>
      </c>
      <c r="D21" s="33"/>
      <c r="E21" s="34"/>
      <c r="F21" s="108"/>
    </row>
    <row r="22" spans="1:6" ht="22.15" customHeight="1" x14ac:dyDescent="0.25">
      <c r="B22" s="151">
        <f t="shared" si="0"/>
        <v>16</v>
      </c>
      <c r="C22" s="109" t="s">
        <v>112</v>
      </c>
      <c r="D22" s="33"/>
      <c r="E22" s="34"/>
      <c r="F22" s="108"/>
    </row>
    <row r="23" spans="1:6" ht="22.15" customHeight="1" x14ac:dyDescent="0.25">
      <c r="B23" s="151">
        <f t="shared" si="0"/>
        <v>17</v>
      </c>
      <c r="C23" s="107" t="s">
        <v>113</v>
      </c>
      <c r="D23" s="33"/>
      <c r="E23" s="34"/>
      <c r="F23" s="108"/>
    </row>
    <row r="24" spans="1:6" ht="22.15" customHeight="1" x14ac:dyDescent="0.25">
      <c r="B24" s="151">
        <f t="shared" si="0"/>
        <v>18</v>
      </c>
      <c r="C24" s="109" t="s">
        <v>114</v>
      </c>
      <c r="D24" s="33"/>
      <c r="E24" s="34"/>
      <c r="F24" s="108"/>
    </row>
    <row r="25" spans="1:6" ht="22.15" customHeight="1" x14ac:dyDescent="0.25">
      <c r="B25" s="151">
        <f t="shared" si="0"/>
        <v>19</v>
      </c>
      <c r="C25" s="109" t="s">
        <v>115</v>
      </c>
      <c r="D25" s="33"/>
      <c r="E25" s="34"/>
      <c r="F25" s="108"/>
    </row>
    <row r="26" spans="1:6" ht="22.15" customHeight="1" x14ac:dyDescent="0.25">
      <c r="B26" s="151">
        <f t="shared" si="0"/>
        <v>20</v>
      </c>
      <c r="C26" s="109" t="s">
        <v>116</v>
      </c>
      <c r="D26" s="33"/>
      <c r="E26" s="34"/>
      <c r="F26" s="108"/>
    </row>
    <row r="27" spans="1:6" ht="22.15" customHeight="1" x14ac:dyDescent="0.25">
      <c r="B27" s="151">
        <f t="shared" si="0"/>
        <v>21</v>
      </c>
      <c r="C27" s="109" t="s">
        <v>238</v>
      </c>
      <c r="D27" s="33"/>
      <c r="E27" s="34"/>
      <c r="F27" s="108"/>
    </row>
    <row r="28" spans="1:6" ht="22.15" customHeight="1" x14ac:dyDescent="0.25">
      <c r="B28" s="151">
        <f t="shared" si="0"/>
        <v>22</v>
      </c>
      <c r="C28" s="107" t="s">
        <v>239</v>
      </c>
      <c r="D28" s="33"/>
      <c r="E28" s="34"/>
      <c r="F28" s="108"/>
    </row>
    <row r="29" spans="1:6" ht="22.15" customHeight="1" x14ac:dyDescent="0.25">
      <c r="B29" s="151">
        <f t="shared" si="0"/>
        <v>23</v>
      </c>
      <c r="C29" s="109" t="s">
        <v>117</v>
      </c>
      <c r="D29" s="33"/>
      <c r="E29" s="34"/>
      <c r="F29" s="108"/>
    </row>
    <row r="30" spans="1:6" ht="22.15" customHeight="1" x14ac:dyDescent="0.25">
      <c r="B30" s="151">
        <f t="shared" si="0"/>
        <v>24</v>
      </c>
      <c r="C30" s="109" t="s">
        <v>118</v>
      </c>
      <c r="D30" s="33"/>
      <c r="E30" s="34"/>
      <c r="F30" s="108"/>
    </row>
    <row r="31" spans="1:6" ht="22.15" customHeight="1" x14ac:dyDescent="0.25">
      <c r="B31" s="151">
        <f t="shared" si="0"/>
        <v>25</v>
      </c>
      <c r="C31" s="109" t="s">
        <v>119</v>
      </c>
      <c r="D31" s="33"/>
      <c r="E31" s="34"/>
      <c r="F31" s="108"/>
    </row>
    <row r="32" spans="1:6" ht="22.15" customHeight="1" x14ac:dyDescent="0.25">
      <c r="B32" s="151">
        <f t="shared" si="0"/>
        <v>26</v>
      </c>
      <c r="C32" s="109" t="s">
        <v>249</v>
      </c>
      <c r="D32" s="33"/>
      <c r="E32" s="34"/>
      <c r="F32" s="108"/>
    </row>
    <row r="33" spans="2:6" ht="22.15" customHeight="1" x14ac:dyDescent="0.25">
      <c r="B33" s="151">
        <f t="shared" si="0"/>
        <v>27</v>
      </c>
      <c r="C33" s="109" t="s">
        <v>120</v>
      </c>
      <c r="D33" s="33"/>
      <c r="E33" s="34"/>
      <c r="F33" s="108"/>
    </row>
    <row r="34" spans="2:6" ht="22.15" customHeight="1" x14ac:dyDescent="0.25">
      <c r="B34" s="151">
        <f t="shared" si="0"/>
        <v>28</v>
      </c>
      <c r="C34" s="107" t="s">
        <v>121</v>
      </c>
      <c r="D34" s="33"/>
      <c r="E34" s="34"/>
      <c r="F34" s="108"/>
    </row>
    <row r="35" spans="2:6" ht="22.15" customHeight="1" x14ac:dyDescent="0.25">
      <c r="B35" s="151">
        <f t="shared" si="0"/>
        <v>29</v>
      </c>
      <c r="C35" s="109" t="s">
        <v>122</v>
      </c>
      <c r="D35" s="33"/>
      <c r="E35" s="34"/>
      <c r="F35" s="108"/>
    </row>
    <row r="36" spans="2:6" ht="22.15" customHeight="1" x14ac:dyDescent="0.25">
      <c r="B36" s="151">
        <f t="shared" si="0"/>
        <v>30</v>
      </c>
      <c r="C36" s="109" t="s">
        <v>123</v>
      </c>
      <c r="D36" s="33"/>
      <c r="E36" s="34"/>
      <c r="F36" s="108"/>
    </row>
    <row r="37" spans="2:6" ht="22.15" customHeight="1" x14ac:dyDescent="0.25">
      <c r="B37" s="151">
        <f t="shared" si="0"/>
        <v>31</v>
      </c>
      <c r="C37" s="109" t="s">
        <v>124</v>
      </c>
      <c r="D37" s="33"/>
      <c r="E37" s="34"/>
      <c r="F37" s="108"/>
    </row>
    <row r="38" spans="2:6" ht="22.15" customHeight="1" x14ac:dyDescent="0.25">
      <c r="B38" s="151">
        <f t="shared" si="0"/>
        <v>32</v>
      </c>
      <c r="C38" s="109" t="s">
        <v>125</v>
      </c>
      <c r="D38" s="33"/>
      <c r="E38" s="34"/>
      <c r="F38" s="108"/>
    </row>
    <row r="39" spans="2:6" ht="22.15" customHeight="1" x14ac:dyDescent="0.25">
      <c r="B39" s="151">
        <f t="shared" si="0"/>
        <v>33</v>
      </c>
      <c r="C39" s="107" t="s">
        <v>126</v>
      </c>
      <c r="D39" s="33"/>
      <c r="E39" s="34"/>
      <c r="F39" s="108"/>
    </row>
    <row r="40" spans="2:6" ht="22.15" customHeight="1" x14ac:dyDescent="0.25">
      <c r="B40" s="151">
        <f t="shared" si="0"/>
        <v>34</v>
      </c>
      <c r="C40" s="109" t="s">
        <v>127</v>
      </c>
      <c r="D40" s="33"/>
      <c r="E40" s="34"/>
      <c r="F40" s="108"/>
    </row>
    <row r="41" spans="2:6" ht="22.15" customHeight="1" x14ac:dyDescent="0.25">
      <c r="B41" s="151">
        <f t="shared" si="0"/>
        <v>35</v>
      </c>
      <c r="C41" s="109" t="s">
        <v>128</v>
      </c>
      <c r="D41" s="33"/>
      <c r="E41" s="34"/>
      <c r="F41" s="108"/>
    </row>
    <row r="42" spans="2:6" ht="22.15" customHeight="1" x14ac:dyDescent="0.25">
      <c r="B42" s="151">
        <f t="shared" si="0"/>
        <v>36</v>
      </c>
      <c r="C42" s="109" t="s">
        <v>129</v>
      </c>
      <c r="D42" s="33"/>
      <c r="E42" s="34"/>
      <c r="F42" s="108"/>
    </row>
    <row r="43" spans="2:6" ht="22.15" customHeight="1" x14ac:dyDescent="0.25">
      <c r="B43" s="151">
        <f t="shared" si="0"/>
        <v>37</v>
      </c>
      <c r="C43" s="109" t="s">
        <v>130</v>
      </c>
      <c r="D43" s="33"/>
      <c r="E43" s="34"/>
      <c r="F43" s="108"/>
    </row>
    <row r="44" spans="2:6" ht="22.15" customHeight="1" x14ac:dyDescent="0.25">
      <c r="B44" s="151">
        <f t="shared" si="0"/>
        <v>38</v>
      </c>
      <c r="C44" s="107" t="s">
        <v>131</v>
      </c>
      <c r="D44" s="33"/>
      <c r="E44" s="34"/>
      <c r="F44" s="108"/>
    </row>
    <row r="45" spans="2:6" ht="22.15" customHeight="1" x14ac:dyDescent="0.25">
      <c r="B45" s="151">
        <f t="shared" si="0"/>
        <v>39</v>
      </c>
      <c r="C45" s="109" t="s">
        <v>240</v>
      </c>
      <c r="D45" s="33"/>
      <c r="E45" s="34"/>
      <c r="F45" s="108"/>
    </row>
    <row r="46" spans="2:6" ht="22.15" customHeight="1" x14ac:dyDescent="0.25">
      <c r="B46" s="151">
        <f t="shared" si="0"/>
        <v>40</v>
      </c>
      <c r="C46" s="109" t="s">
        <v>132</v>
      </c>
      <c r="D46" s="33"/>
      <c r="E46" s="34"/>
      <c r="F46" s="108"/>
    </row>
    <row r="47" spans="2:6" ht="22.15" customHeight="1" x14ac:dyDescent="0.25">
      <c r="B47" s="151">
        <f t="shared" si="0"/>
        <v>41</v>
      </c>
      <c r="C47" s="109" t="s">
        <v>133</v>
      </c>
      <c r="D47" s="33"/>
      <c r="E47" s="34"/>
      <c r="F47" s="108"/>
    </row>
    <row r="48" spans="2:6" ht="22.15" customHeight="1" x14ac:dyDescent="0.25">
      <c r="B48" s="151">
        <f t="shared" si="0"/>
        <v>42</v>
      </c>
      <c r="C48" s="109" t="s">
        <v>134</v>
      </c>
      <c r="D48" s="33"/>
      <c r="E48" s="34"/>
      <c r="F48" s="108"/>
    </row>
    <row r="49" spans="2:6" ht="22.15" customHeight="1" x14ac:dyDescent="0.25">
      <c r="B49" s="151">
        <f t="shared" si="0"/>
        <v>43</v>
      </c>
      <c r="C49" s="107" t="s">
        <v>135</v>
      </c>
      <c r="D49" s="33"/>
      <c r="E49" s="34"/>
      <c r="F49" s="108"/>
    </row>
    <row r="50" spans="2:6" ht="22.15" customHeight="1" x14ac:dyDescent="0.25">
      <c r="B50" s="151">
        <f t="shared" si="0"/>
        <v>44</v>
      </c>
      <c r="C50" s="109" t="s">
        <v>136</v>
      </c>
      <c r="D50" s="33"/>
      <c r="E50" s="34"/>
      <c r="F50" s="108"/>
    </row>
    <row r="51" spans="2:6" ht="22.15" customHeight="1" x14ac:dyDescent="0.25">
      <c r="B51" s="151">
        <f t="shared" si="0"/>
        <v>45</v>
      </c>
      <c r="C51" s="109" t="s">
        <v>137</v>
      </c>
      <c r="D51" s="33"/>
      <c r="E51" s="34"/>
      <c r="F51" s="108"/>
    </row>
    <row r="52" spans="2:6" ht="22.15" customHeight="1" x14ac:dyDescent="0.25">
      <c r="B52" s="151">
        <f t="shared" si="0"/>
        <v>46</v>
      </c>
      <c r="C52" s="109" t="s">
        <v>138</v>
      </c>
      <c r="D52" s="33"/>
      <c r="E52" s="34"/>
      <c r="F52" s="108"/>
    </row>
    <row r="53" spans="2:6" ht="22.15" customHeight="1" x14ac:dyDescent="0.25">
      <c r="B53" s="151">
        <f t="shared" si="0"/>
        <v>47</v>
      </c>
      <c r="C53" s="109" t="s">
        <v>139</v>
      </c>
      <c r="D53" s="33"/>
      <c r="E53" s="34"/>
      <c r="F53" s="108"/>
    </row>
    <row r="54" spans="2:6" ht="22.15" customHeight="1" x14ac:dyDescent="0.25">
      <c r="B54" s="151">
        <f t="shared" si="0"/>
        <v>48</v>
      </c>
      <c r="C54" s="107" t="s">
        <v>140</v>
      </c>
      <c r="D54" s="33"/>
      <c r="E54" s="34"/>
      <c r="F54" s="108"/>
    </row>
    <row r="55" spans="2:6" ht="22.15" customHeight="1" x14ac:dyDescent="0.25">
      <c r="B55" s="151">
        <f t="shared" si="0"/>
        <v>49</v>
      </c>
      <c r="C55" s="109" t="s">
        <v>141</v>
      </c>
      <c r="D55" s="33"/>
      <c r="E55" s="34"/>
      <c r="F55" s="108"/>
    </row>
    <row r="56" spans="2:6" ht="22.15" customHeight="1" x14ac:dyDescent="0.25">
      <c r="B56" s="151">
        <f t="shared" si="0"/>
        <v>50</v>
      </c>
      <c r="C56" s="109" t="s">
        <v>142</v>
      </c>
      <c r="D56" s="33"/>
      <c r="E56" s="34"/>
      <c r="F56" s="108"/>
    </row>
    <row r="57" spans="2:6" ht="22.15" customHeight="1" x14ac:dyDescent="0.25">
      <c r="B57" s="151">
        <f t="shared" si="0"/>
        <v>51</v>
      </c>
      <c r="C57" s="109" t="s">
        <v>291</v>
      </c>
      <c r="D57" s="33"/>
      <c r="E57" s="34"/>
      <c r="F57" s="108"/>
    </row>
    <row r="58" spans="2:6" ht="22.15" customHeight="1" x14ac:dyDescent="0.25">
      <c r="B58" s="151">
        <f t="shared" si="0"/>
        <v>52</v>
      </c>
      <c r="C58" s="109" t="s">
        <v>143</v>
      </c>
      <c r="D58" s="33"/>
      <c r="E58" s="34"/>
      <c r="F58" s="108"/>
    </row>
    <row r="59" spans="2:6" ht="22.15" customHeight="1" x14ac:dyDescent="0.25">
      <c r="B59" s="151">
        <f t="shared" si="0"/>
        <v>53</v>
      </c>
      <c r="C59" s="109" t="s">
        <v>144</v>
      </c>
      <c r="D59" s="33"/>
      <c r="E59" s="34"/>
      <c r="F59" s="108"/>
    </row>
    <row r="60" spans="2:6" ht="22.15" customHeight="1" x14ac:dyDescent="0.25">
      <c r="B60" s="151">
        <f t="shared" si="0"/>
        <v>54</v>
      </c>
      <c r="C60" s="107" t="s">
        <v>145</v>
      </c>
      <c r="D60" s="33"/>
      <c r="E60" s="34"/>
      <c r="F60" s="108"/>
    </row>
    <row r="61" spans="2:6" ht="22.15" customHeight="1" x14ac:dyDescent="0.25">
      <c r="B61" s="151">
        <f t="shared" si="0"/>
        <v>55</v>
      </c>
      <c r="C61" s="107" t="s">
        <v>317</v>
      </c>
      <c r="D61" s="33"/>
      <c r="E61" s="34"/>
      <c r="F61" s="108"/>
    </row>
    <row r="62" spans="2:6" ht="22.15" customHeight="1" x14ac:dyDescent="0.25">
      <c r="B62" s="151">
        <f t="shared" si="0"/>
        <v>56</v>
      </c>
      <c r="C62" s="109" t="s">
        <v>146</v>
      </c>
      <c r="D62" s="33"/>
      <c r="E62" s="34"/>
      <c r="F62" s="108"/>
    </row>
    <row r="63" spans="2:6" ht="22.15" customHeight="1" x14ac:dyDescent="0.25">
      <c r="B63" s="151">
        <f t="shared" si="0"/>
        <v>57</v>
      </c>
      <c r="C63" s="109" t="s">
        <v>286</v>
      </c>
      <c r="D63" s="33"/>
      <c r="E63" s="34"/>
      <c r="F63" s="108"/>
    </row>
    <row r="64" spans="2:6" ht="22.15" customHeight="1" x14ac:dyDescent="0.25">
      <c r="B64" s="151">
        <f t="shared" si="0"/>
        <v>58</v>
      </c>
      <c r="C64" s="109" t="s">
        <v>147</v>
      </c>
      <c r="D64" s="33"/>
      <c r="E64" s="34"/>
      <c r="F64" s="108"/>
    </row>
    <row r="65" spans="2:6" ht="22.15" customHeight="1" x14ac:dyDescent="0.25">
      <c r="B65" s="151">
        <f t="shared" si="0"/>
        <v>59</v>
      </c>
      <c r="C65" s="109" t="s">
        <v>101</v>
      </c>
      <c r="D65" s="33"/>
      <c r="E65" s="34"/>
      <c r="F65" s="108"/>
    </row>
    <row r="66" spans="2:6" ht="22.15" customHeight="1" x14ac:dyDescent="0.25">
      <c r="B66" s="151">
        <f t="shared" si="0"/>
        <v>60</v>
      </c>
      <c r="C66" s="109" t="s">
        <v>148</v>
      </c>
      <c r="D66" s="33"/>
      <c r="E66" s="34"/>
      <c r="F66" s="108"/>
    </row>
    <row r="67" spans="2:6" ht="22.15" customHeight="1" x14ac:dyDescent="0.25">
      <c r="B67" s="151">
        <f t="shared" si="0"/>
        <v>61</v>
      </c>
      <c r="C67" s="109" t="s">
        <v>292</v>
      </c>
      <c r="D67" s="33"/>
      <c r="E67" s="34"/>
      <c r="F67" s="108"/>
    </row>
    <row r="68" spans="2:6" ht="22.15" customHeight="1" x14ac:dyDescent="0.25">
      <c r="B68" s="151">
        <f t="shared" si="0"/>
        <v>62</v>
      </c>
      <c r="C68" s="109" t="s">
        <v>149</v>
      </c>
      <c r="D68" s="33"/>
      <c r="E68" s="34"/>
      <c r="F68" s="108"/>
    </row>
    <row r="69" spans="2:6" ht="22.15" customHeight="1" x14ac:dyDescent="0.25">
      <c r="B69" s="151">
        <f t="shared" si="0"/>
        <v>63</v>
      </c>
      <c r="C69" s="109" t="s">
        <v>284</v>
      </c>
      <c r="D69" s="33"/>
      <c r="E69" s="34"/>
      <c r="F69" s="108"/>
    </row>
    <row r="70" spans="2:6" ht="22.15" customHeight="1" x14ac:dyDescent="0.25">
      <c r="B70" s="151">
        <f t="shared" si="0"/>
        <v>64</v>
      </c>
      <c r="C70" s="107" t="s">
        <v>150</v>
      </c>
      <c r="D70" s="33"/>
      <c r="E70" s="34"/>
      <c r="F70" s="108"/>
    </row>
    <row r="71" spans="2:6" ht="22.15" customHeight="1" x14ac:dyDescent="0.25">
      <c r="B71" s="151">
        <f t="shared" ref="B71:B134" si="1">ROW()-6</f>
        <v>65</v>
      </c>
      <c r="C71" s="107" t="s">
        <v>293</v>
      </c>
      <c r="D71" s="33"/>
      <c r="E71" s="34"/>
      <c r="F71" s="108"/>
    </row>
    <row r="72" spans="2:6" ht="22.15" customHeight="1" x14ac:dyDescent="0.25">
      <c r="B72" s="151">
        <f t="shared" si="1"/>
        <v>66</v>
      </c>
      <c r="C72" s="109" t="s">
        <v>151</v>
      </c>
      <c r="D72" s="33"/>
      <c r="E72" s="34"/>
      <c r="F72" s="108"/>
    </row>
    <row r="73" spans="2:6" ht="22.15" customHeight="1" x14ac:dyDescent="0.25">
      <c r="B73" s="151">
        <f t="shared" si="1"/>
        <v>67</v>
      </c>
      <c r="C73" s="109" t="s">
        <v>318</v>
      </c>
      <c r="D73" s="33"/>
      <c r="E73" s="34"/>
      <c r="F73" s="108"/>
    </row>
    <row r="74" spans="2:6" ht="22.15" customHeight="1" x14ac:dyDescent="0.25">
      <c r="B74" s="151">
        <f t="shared" si="1"/>
        <v>68</v>
      </c>
      <c r="C74" s="109" t="s">
        <v>152</v>
      </c>
      <c r="D74" s="33"/>
      <c r="E74" s="34"/>
      <c r="F74" s="108"/>
    </row>
    <row r="75" spans="2:6" ht="22.15" customHeight="1" x14ac:dyDescent="0.25">
      <c r="B75" s="151">
        <f t="shared" si="1"/>
        <v>69</v>
      </c>
      <c r="C75" s="109" t="s">
        <v>297</v>
      </c>
      <c r="D75" s="33"/>
      <c r="E75" s="34"/>
      <c r="F75" s="108"/>
    </row>
    <row r="76" spans="2:6" ht="22.15" customHeight="1" x14ac:dyDescent="0.25">
      <c r="B76" s="151">
        <f t="shared" si="1"/>
        <v>70</v>
      </c>
      <c r="C76" s="109" t="s">
        <v>250</v>
      </c>
      <c r="D76" s="33"/>
      <c r="E76" s="34"/>
      <c r="F76" s="108"/>
    </row>
    <row r="77" spans="2:6" ht="22.15" customHeight="1" x14ac:dyDescent="0.25">
      <c r="B77" s="151">
        <f t="shared" si="1"/>
        <v>71</v>
      </c>
      <c r="C77" s="109" t="s">
        <v>153</v>
      </c>
      <c r="D77" s="33"/>
      <c r="E77" s="34"/>
      <c r="F77" s="108"/>
    </row>
    <row r="78" spans="2:6" ht="22.15" customHeight="1" x14ac:dyDescent="0.25">
      <c r="B78" s="151">
        <f t="shared" si="1"/>
        <v>72</v>
      </c>
      <c r="C78" s="109" t="s">
        <v>154</v>
      </c>
      <c r="D78" s="33"/>
      <c r="E78" s="34"/>
      <c r="F78" s="108"/>
    </row>
    <row r="79" spans="2:6" ht="22.15" customHeight="1" x14ac:dyDescent="0.25">
      <c r="B79" s="151">
        <f t="shared" si="1"/>
        <v>73</v>
      </c>
      <c r="C79" s="109" t="s">
        <v>319</v>
      </c>
      <c r="D79" s="33"/>
      <c r="E79" s="34"/>
      <c r="F79" s="108"/>
    </row>
    <row r="80" spans="2:6" ht="22.15" customHeight="1" x14ac:dyDescent="0.25">
      <c r="B80" s="151">
        <f t="shared" si="1"/>
        <v>74</v>
      </c>
      <c r="C80" s="109" t="s">
        <v>251</v>
      </c>
      <c r="D80" s="33"/>
      <c r="E80" s="34"/>
      <c r="F80" s="108"/>
    </row>
    <row r="81" spans="2:6" ht="22.15" customHeight="1" x14ac:dyDescent="0.25">
      <c r="B81" s="151">
        <f t="shared" si="1"/>
        <v>75</v>
      </c>
      <c r="C81" s="109" t="s">
        <v>294</v>
      </c>
      <c r="D81" s="33"/>
      <c r="E81" s="34"/>
      <c r="F81" s="108"/>
    </row>
    <row r="82" spans="2:6" ht="22.15" customHeight="1" x14ac:dyDescent="0.25">
      <c r="B82" s="151">
        <f t="shared" si="1"/>
        <v>76</v>
      </c>
      <c r="C82" s="107" t="s">
        <v>155</v>
      </c>
      <c r="D82" s="33"/>
      <c r="E82" s="34"/>
      <c r="F82" s="108"/>
    </row>
    <row r="83" spans="2:6" ht="22.15" customHeight="1" x14ac:dyDescent="0.25">
      <c r="B83" s="151">
        <f t="shared" si="1"/>
        <v>77</v>
      </c>
      <c r="C83" s="109" t="s">
        <v>241</v>
      </c>
      <c r="D83" s="33"/>
      <c r="E83" s="34"/>
      <c r="F83" s="108"/>
    </row>
    <row r="84" spans="2:6" ht="22.15" customHeight="1" x14ac:dyDescent="0.25">
      <c r="B84" s="151">
        <f t="shared" si="1"/>
        <v>78</v>
      </c>
      <c r="C84" s="109" t="s">
        <v>156</v>
      </c>
      <c r="D84" s="33"/>
      <c r="E84" s="34"/>
      <c r="F84" s="108"/>
    </row>
    <row r="85" spans="2:6" ht="22.15" customHeight="1" x14ac:dyDescent="0.25">
      <c r="B85" s="151">
        <f t="shared" si="1"/>
        <v>79</v>
      </c>
      <c r="C85" s="109" t="s">
        <v>242</v>
      </c>
      <c r="D85" s="33"/>
      <c r="E85" s="34"/>
      <c r="F85" s="108"/>
    </row>
    <row r="86" spans="2:6" ht="22.15" customHeight="1" x14ac:dyDescent="0.25">
      <c r="B86" s="151">
        <f t="shared" si="1"/>
        <v>80</v>
      </c>
      <c r="C86" s="109" t="s">
        <v>320</v>
      </c>
      <c r="D86" s="33"/>
      <c r="E86" s="34"/>
      <c r="F86" s="108"/>
    </row>
    <row r="87" spans="2:6" ht="22.15" customHeight="1" x14ac:dyDescent="0.25">
      <c r="B87" s="151">
        <f t="shared" si="1"/>
        <v>81</v>
      </c>
      <c r="C87" s="109" t="s">
        <v>157</v>
      </c>
      <c r="D87" s="33"/>
      <c r="E87" s="34"/>
      <c r="F87" s="108"/>
    </row>
    <row r="88" spans="2:6" ht="22.15" customHeight="1" x14ac:dyDescent="0.25">
      <c r="B88" s="151">
        <f t="shared" si="1"/>
        <v>82</v>
      </c>
      <c r="C88" s="107" t="s">
        <v>158</v>
      </c>
      <c r="D88" s="33"/>
      <c r="E88" s="34"/>
      <c r="F88" s="108"/>
    </row>
    <row r="89" spans="2:6" ht="22.15" customHeight="1" x14ac:dyDescent="0.25">
      <c r="B89" s="151">
        <f t="shared" si="1"/>
        <v>83</v>
      </c>
      <c r="C89" s="107" t="s">
        <v>252</v>
      </c>
      <c r="D89" s="33"/>
      <c r="E89" s="34"/>
      <c r="F89" s="108"/>
    </row>
    <row r="90" spans="2:6" ht="22.15" customHeight="1" x14ac:dyDescent="0.25">
      <c r="B90" s="151">
        <f t="shared" si="1"/>
        <v>84</v>
      </c>
      <c r="C90" s="109" t="s">
        <v>159</v>
      </c>
      <c r="D90" s="33"/>
      <c r="E90" s="34"/>
      <c r="F90" s="108"/>
    </row>
    <row r="91" spans="2:6" ht="22.15" customHeight="1" x14ac:dyDescent="0.25">
      <c r="B91" s="151">
        <f t="shared" si="1"/>
        <v>85</v>
      </c>
      <c r="C91" s="109" t="s">
        <v>160</v>
      </c>
      <c r="D91" s="33"/>
      <c r="E91" s="34"/>
      <c r="F91" s="108"/>
    </row>
    <row r="92" spans="2:6" ht="22.15" customHeight="1" x14ac:dyDescent="0.25">
      <c r="B92" s="151">
        <f t="shared" si="1"/>
        <v>86</v>
      </c>
      <c r="C92" s="109" t="s">
        <v>161</v>
      </c>
      <c r="D92" s="33"/>
      <c r="E92" s="34"/>
      <c r="F92" s="108"/>
    </row>
    <row r="93" spans="2:6" ht="22.15" customHeight="1" x14ac:dyDescent="0.25">
      <c r="B93" s="151">
        <f t="shared" si="1"/>
        <v>87</v>
      </c>
      <c r="C93" s="109" t="s">
        <v>162</v>
      </c>
      <c r="D93" s="33"/>
      <c r="E93" s="34"/>
      <c r="F93" s="108"/>
    </row>
    <row r="94" spans="2:6" ht="22.15" customHeight="1" x14ac:dyDescent="0.25">
      <c r="B94" s="151">
        <f t="shared" si="1"/>
        <v>88</v>
      </c>
      <c r="C94" s="107" t="s">
        <v>163</v>
      </c>
      <c r="D94" s="33"/>
      <c r="E94" s="34"/>
      <c r="F94" s="108"/>
    </row>
    <row r="95" spans="2:6" ht="22.15" customHeight="1" x14ac:dyDescent="0.25">
      <c r="B95" s="151">
        <f t="shared" si="1"/>
        <v>89</v>
      </c>
      <c r="C95" s="109" t="s">
        <v>164</v>
      </c>
      <c r="D95" s="33"/>
      <c r="E95" s="34"/>
      <c r="F95" s="108"/>
    </row>
    <row r="96" spans="2:6" ht="22.15" customHeight="1" x14ac:dyDescent="0.25">
      <c r="B96" s="151">
        <f t="shared" si="1"/>
        <v>90</v>
      </c>
      <c r="C96" s="109" t="s">
        <v>165</v>
      </c>
      <c r="D96" s="33"/>
      <c r="E96" s="34"/>
      <c r="F96" s="108"/>
    </row>
    <row r="97" spans="2:6" ht="22.15" customHeight="1" x14ac:dyDescent="0.25">
      <c r="B97" s="151">
        <f t="shared" si="1"/>
        <v>91</v>
      </c>
      <c r="C97" s="109" t="s">
        <v>166</v>
      </c>
      <c r="D97" s="33"/>
      <c r="E97" s="34"/>
      <c r="F97" s="108"/>
    </row>
    <row r="98" spans="2:6" ht="22.15" customHeight="1" x14ac:dyDescent="0.25">
      <c r="B98" s="151">
        <f t="shared" si="1"/>
        <v>92</v>
      </c>
      <c r="C98" s="109" t="s">
        <v>167</v>
      </c>
      <c r="D98" s="33"/>
      <c r="E98" s="34"/>
      <c r="F98" s="108"/>
    </row>
    <row r="99" spans="2:6" ht="22.15" customHeight="1" x14ac:dyDescent="0.25">
      <c r="B99" s="151">
        <f t="shared" si="1"/>
        <v>93</v>
      </c>
      <c r="C99" s="109" t="s">
        <v>168</v>
      </c>
      <c r="D99" s="33"/>
      <c r="E99" s="34"/>
      <c r="F99" s="108"/>
    </row>
    <row r="100" spans="2:6" ht="22.15" customHeight="1" x14ac:dyDescent="0.25">
      <c r="B100" s="151">
        <f t="shared" si="1"/>
        <v>94</v>
      </c>
      <c r="C100" s="109" t="s">
        <v>169</v>
      </c>
      <c r="D100" s="33"/>
      <c r="E100" s="34"/>
      <c r="F100" s="108"/>
    </row>
    <row r="101" spans="2:6" ht="22.15" customHeight="1" x14ac:dyDescent="0.25">
      <c r="B101" s="151">
        <f t="shared" si="1"/>
        <v>95</v>
      </c>
      <c r="C101" s="109" t="s">
        <v>170</v>
      </c>
      <c r="D101" s="33"/>
      <c r="E101" s="34"/>
      <c r="F101" s="108"/>
    </row>
    <row r="102" spans="2:6" ht="22.15" customHeight="1" x14ac:dyDescent="0.25">
      <c r="B102" s="151">
        <f t="shared" si="1"/>
        <v>96</v>
      </c>
      <c r="C102" s="109" t="s">
        <v>171</v>
      </c>
      <c r="D102" s="33"/>
      <c r="E102" s="34"/>
      <c r="F102" s="108"/>
    </row>
    <row r="103" spans="2:6" ht="22.15" customHeight="1" x14ac:dyDescent="0.25">
      <c r="B103" s="151">
        <f t="shared" si="1"/>
        <v>97</v>
      </c>
      <c r="C103" s="107" t="s">
        <v>172</v>
      </c>
      <c r="D103" s="33"/>
      <c r="E103" s="34"/>
      <c r="F103" s="108"/>
    </row>
    <row r="104" spans="2:6" ht="22.15" customHeight="1" x14ac:dyDescent="0.25">
      <c r="B104" s="151">
        <f t="shared" si="1"/>
        <v>98</v>
      </c>
      <c r="C104" s="109" t="s">
        <v>173</v>
      </c>
      <c r="D104" s="33"/>
      <c r="E104" s="34"/>
      <c r="F104" s="108"/>
    </row>
    <row r="105" spans="2:6" ht="22.15" customHeight="1" x14ac:dyDescent="0.25">
      <c r="B105" s="151">
        <f t="shared" si="1"/>
        <v>99</v>
      </c>
      <c r="C105" s="109" t="s">
        <v>253</v>
      </c>
      <c r="D105" s="33"/>
      <c r="E105" s="34"/>
      <c r="F105" s="108"/>
    </row>
    <row r="106" spans="2:6" ht="22.15" customHeight="1" x14ac:dyDescent="0.25">
      <c r="B106" s="151">
        <f t="shared" si="1"/>
        <v>100</v>
      </c>
      <c r="C106" s="109" t="s">
        <v>174</v>
      </c>
      <c r="D106" s="33"/>
      <c r="E106" s="34"/>
      <c r="F106" s="108"/>
    </row>
    <row r="107" spans="2:6" ht="22.15" customHeight="1" x14ac:dyDescent="0.25">
      <c r="B107" s="151">
        <f t="shared" si="1"/>
        <v>101</v>
      </c>
      <c r="C107" s="109" t="s">
        <v>175</v>
      </c>
      <c r="D107" s="33"/>
      <c r="E107" s="34"/>
      <c r="F107" s="108"/>
    </row>
    <row r="108" spans="2:6" ht="22.15" customHeight="1" x14ac:dyDescent="0.25">
      <c r="B108" s="151">
        <f t="shared" si="1"/>
        <v>102</v>
      </c>
      <c r="C108" s="109" t="s">
        <v>176</v>
      </c>
      <c r="D108" s="33"/>
      <c r="E108" s="34"/>
      <c r="F108" s="108"/>
    </row>
    <row r="109" spans="2:6" ht="22.15" customHeight="1" x14ac:dyDescent="0.25">
      <c r="B109" s="151">
        <f t="shared" si="1"/>
        <v>103</v>
      </c>
      <c r="C109" s="107" t="s">
        <v>177</v>
      </c>
      <c r="D109" s="33"/>
      <c r="E109" s="34"/>
      <c r="F109" s="108"/>
    </row>
    <row r="110" spans="2:6" ht="22.15" customHeight="1" x14ac:dyDescent="0.25">
      <c r="B110" s="151">
        <f t="shared" si="1"/>
        <v>104</v>
      </c>
      <c r="C110" s="109" t="s">
        <v>178</v>
      </c>
      <c r="D110" s="33"/>
      <c r="E110" s="34"/>
      <c r="F110" s="108"/>
    </row>
    <row r="111" spans="2:6" ht="22.15" customHeight="1" x14ac:dyDescent="0.25">
      <c r="B111" s="151">
        <f t="shared" si="1"/>
        <v>105</v>
      </c>
      <c r="C111" s="109" t="s">
        <v>179</v>
      </c>
      <c r="D111" s="33"/>
      <c r="E111" s="34"/>
      <c r="F111" s="108"/>
    </row>
    <row r="112" spans="2:6" ht="22.15" customHeight="1" x14ac:dyDescent="0.25">
      <c r="B112" s="151">
        <f t="shared" si="1"/>
        <v>106</v>
      </c>
      <c r="C112" s="109" t="s">
        <v>180</v>
      </c>
      <c r="D112" s="33"/>
      <c r="E112" s="34"/>
      <c r="F112" s="108"/>
    </row>
    <row r="113" spans="2:6" ht="22.15" customHeight="1" x14ac:dyDescent="0.25">
      <c r="B113" s="151">
        <f t="shared" si="1"/>
        <v>107</v>
      </c>
      <c r="C113" s="109" t="s">
        <v>181</v>
      </c>
      <c r="D113" s="33"/>
      <c r="E113" s="34"/>
      <c r="F113" s="108"/>
    </row>
    <row r="114" spans="2:6" ht="22.15" customHeight="1" x14ac:dyDescent="0.25">
      <c r="B114" s="151">
        <f t="shared" si="1"/>
        <v>108</v>
      </c>
      <c r="C114" s="107" t="s">
        <v>182</v>
      </c>
      <c r="D114" s="33"/>
      <c r="E114" s="34"/>
      <c r="F114" s="108"/>
    </row>
    <row r="115" spans="2:6" ht="22.15" customHeight="1" x14ac:dyDescent="0.25">
      <c r="B115" s="151">
        <f t="shared" si="1"/>
        <v>109</v>
      </c>
      <c r="C115" s="109" t="s">
        <v>183</v>
      </c>
      <c r="D115" s="33"/>
      <c r="E115" s="34"/>
      <c r="F115" s="108"/>
    </row>
    <row r="116" spans="2:6" ht="22.15" customHeight="1" x14ac:dyDescent="0.25">
      <c r="B116" s="151">
        <f t="shared" si="1"/>
        <v>110</v>
      </c>
      <c r="C116" s="109" t="s">
        <v>184</v>
      </c>
      <c r="D116" s="33"/>
      <c r="E116" s="34"/>
      <c r="F116" s="108"/>
    </row>
    <row r="117" spans="2:6" ht="22.15" customHeight="1" x14ac:dyDescent="0.25">
      <c r="B117" s="151">
        <f t="shared" si="1"/>
        <v>111</v>
      </c>
      <c r="C117" s="109" t="s">
        <v>185</v>
      </c>
      <c r="D117" s="33"/>
      <c r="E117" s="34"/>
      <c r="F117" s="108"/>
    </row>
    <row r="118" spans="2:6" ht="22.15" customHeight="1" x14ac:dyDescent="0.25">
      <c r="B118" s="151">
        <f t="shared" si="1"/>
        <v>112</v>
      </c>
      <c r="C118" s="109" t="s">
        <v>298</v>
      </c>
      <c r="D118" s="33"/>
      <c r="E118" s="34"/>
      <c r="F118" s="108"/>
    </row>
    <row r="119" spans="2:6" ht="22.15" customHeight="1" x14ac:dyDescent="0.25">
      <c r="B119" s="151">
        <f t="shared" si="1"/>
        <v>113</v>
      </c>
      <c r="C119" s="109" t="s">
        <v>186</v>
      </c>
      <c r="D119" s="33"/>
      <c r="E119" s="34"/>
      <c r="F119" s="108"/>
    </row>
    <row r="120" spans="2:6" ht="22.15" customHeight="1" x14ac:dyDescent="0.25">
      <c r="B120" s="151">
        <f t="shared" si="1"/>
        <v>114</v>
      </c>
      <c r="C120" s="109" t="s">
        <v>254</v>
      </c>
      <c r="D120" s="33"/>
      <c r="E120" s="34"/>
      <c r="F120" s="108"/>
    </row>
    <row r="121" spans="2:6" ht="22.15" customHeight="1" x14ac:dyDescent="0.25">
      <c r="B121" s="151">
        <f t="shared" si="1"/>
        <v>115</v>
      </c>
      <c r="C121" s="107" t="s">
        <v>187</v>
      </c>
      <c r="D121" s="33"/>
      <c r="E121" s="34"/>
      <c r="F121" s="108"/>
    </row>
    <row r="122" spans="2:6" ht="22.15" customHeight="1" x14ac:dyDescent="0.25">
      <c r="B122" s="151">
        <f t="shared" si="1"/>
        <v>116</v>
      </c>
      <c r="C122" s="109" t="s">
        <v>188</v>
      </c>
      <c r="D122" s="33"/>
      <c r="E122" s="34"/>
      <c r="F122" s="108"/>
    </row>
    <row r="123" spans="2:6" ht="22.15" customHeight="1" x14ac:dyDescent="0.25">
      <c r="B123" s="151">
        <f t="shared" si="1"/>
        <v>117</v>
      </c>
      <c r="C123" s="109" t="s">
        <v>189</v>
      </c>
      <c r="D123" s="33"/>
      <c r="E123" s="34"/>
      <c r="F123" s="108"/>
    </row>
    <row r="124" spans="2:6" ht="22.15" customHeight="1" x14ac:dyDescent="0.25">
      <c r="B124" s="151">
        <f t="shared" si="1"/>
        <v>118</v>
      </c>
      <c r="C124" s="109" t="s">
        <v>296</v>
      </c>
      <c r="D124" s="33"/>
      <c r="E124" s="34"/>
      <c r="F124" s="108"/>
    </row>
    <row r="125" spans="2:6" ht="22.15" customHeight="1" x14ac:dyDescent="0.25">
      <c r="B125" s="151">
        <f t="shared" si="1"/>
        <v>119</v>
      </c>
      <c r="C125" s="109" t="s">
        <v>243</v>
      </c>
      <c r="D125" s="33"/>
      <c r="E125" s="34"/>
      <c r="F125" s="108"/>
    </row>
    <row r="126" spans="2:6" ht="22.15" customHeight="1" x14ac:dyDescent="0.25">
      <c r="B126" s="151">
        <f t="shared" si="1"/>
        <v>120</v>
      </c>
      <c r="C126" s="109" t="s">
        <v>190</v>
      </c>
      <c r="D126" s="33"/>
      <c r="E126" s="34"/>
      <c r="F126" s="108"/>
    </row>
    <row r="127" spans="2:6" ht="22.15" customHeight="1" x14ac:dyDescent="0.25">
      <c r="B127" s="151">
        <f t="shared" si="1"/>
        <v>121</v>
      </c>
      <c r="C127" s="109" t="s">
        <v>299</v>
      </c>
      <c r="D127" s="33"/>
      <c r="E127" s="34"/>
      <c r="F127" s="108"/>
    </row>
    <row r="128" spans="2:6" ht="22.15" customHeight="1" x14ac:dyDescent="0.25">
      <c r="B128" s="151">
        <f t="shared" si="1"/>
        <v>122</v>
      </c>
      <c r="C128" s="107" t="s">
        <v>191</v>
      </c>
      <c r="D128" s="33"/>
      <c r="E128" s="34"/>
      <c r="F128" s="108"/>
    </row>
    <row r="129" spans="2:6" ht="22.15" customHeight="1" x14ac:dyDescent="0.25">
      <c r="B129" s="151">
        <f t="shared" si="1"/>
        <v>123</v>
      </c>
      <c r="C129" s="109" t="s">
        <v>192</v>
      </c>
      <c r="D129" s="33"/>
      <c r="E129" s="34"/>
      <c r="F129" s="108"/>
    </row>
    <row r="130" spans="2:6" ht="22.15" customHeight="1" x14ac:dyDescent="0.25">
      <c r="B130" s="151">
        <f t="shared" si="1"/>
        <v>124</v>
      </c>
      <c r="C130" s="109" t="s">
        <v>295</v>
      </c>
      <c r="D130" s="33"/>
      <c r="E130" s="34"/>
      <c r="F130" s="108"/>
    </row>
    <row r="131" spans="2:6" ht="22.15" customHeight="1" x14ac:dyDescent="0.25">
      <c r="B131" s="151">
        <f t="shared" si="1"/>
        <v>125</v>
      </c>
      <c r="C131" s="109" t="s">
        <v>193</v>
      </c>
      <c r="D131" s="33"/>
      <c r="E131" s="34"/>
      <c r="F131" s="108"/>
    </row>
    <row r="132" spans="2:6" ht="22.15" customHeight="1" x14ac:dyDescent="0.25">
      <c r="B132" s="151">
        <f t="shared" si="1"/>
        <v>126</v>
      </c>
      <c r="C132" s="109" t="s">
        <v>194</v>
      </c>
      <c r="D132" s="33"/>
      <c r="E132" s="34"/>
      <c r="F132" s="108"/>
    </row>
    <row r="133" spans="2:6" ht="22.15" customHeight="1" x14ac:dyDescent="0.25">
      <c r="B133" s="151">
        <f t="shared" si="1"/>
        <v>127</v>
      </c>
      <c r="C133" s="109" t="s">
        <v>195</v>
      </c>
      <c r="D133" s="33"/>
      <c r="E133" s="34"/>
      <c r="F133" s="108"/>
    </row>
    <row r="134" spans="2:6" ht="22.15" customHeight="1" x14ac:dyDescent="0.25">
      <c r="B134" s="151">
        <f t="shared" si="1"/>
        <v>128</v>
      </c>
      <c r="C134" s="107" t="s">
        <v>196</v>
      </c>
      <c r="D134" s="33"/>
      <c r="E134" s="34"/>
      <c r="F134" s="108"/>
    </row>
    <row r="135" spans="2:6" ht="22.15" customHeight="1" x14ac:dyDescent="0.25">
      <c r="B135" s="151">
        <f t="shared" ref="B135:B193" si="2">ROW()-6</f>
        <v>129</v>
      </c>
      <c r="C135" s="109" t="s">
        <v>248</v>
      </c>
      <c r="D135" s="33"/>
      <c r="E135" s="34"/>
      <c r="F135" s="108"/>
    </row>
    <row r="136" spans="2:6" ht="22.15" customHeight="1" x14ac:dyDescent="0.25">
      <c r="B136" s="151">
        <f t="shared" si="2"/>
        <v>130</v>
      </c>
      <c r="C136" s="109" t="s">
        <v>197</v>
      </c>
      <c r="D136" s="33"/>
      <c r="E136" s="34"/>
      <c r="F136" s="108"/>
    </row>
    <row r="137" spans="2:6" ht="22.15" customHeight="1" x14ac:dyDescent="0.25">
      <c r="B137" s="151">
        <f t="shared" si="2"/>
        <v>131</v>
      </c>
      <c r="C137" s="109" t="s">
        <v>321</v>
      </c>
      <c r="D137" s="33"/>
      <c r="E137" s="34"/>
      <c r="F137" s="108"/>
    </row>
    <row r="138" spans="2:6" ht="22.15" customHeight="1" x14ac:dyDescent="0.25">
      <c r="B138" s="151">
        <f t="shared" si="2"/>
        <v>132</v>
      </c>
      <c r="C138" s="109" t="s">
        <v>300</v>
      </c>
      <c r="D138" s="33"/>
      <c r="E138" s="34"/>
      <c r="F138" s="108"/>
    </row>
    <row r="139" spans="2:6" ht="22.15" customHeight="1" x14ac:dyDescent="0.25">
      <c r="B139" s="151">
        <f t="shared" si="2"/>
        <v>133</v>
      </c>
      <c r="C139" s="109" t="s">
        <v>198</v>
      </c>
      <c r="D139" s="33"/>
      <c r="E139" s="34"/>
      <c r="F139" s="108"/>
    </row>
    <row r="140" spans="2:6" ht="22.15" customHeight="1" x14ac:dyDescent="0.25">
      <c r="B140" s="151">
        <f t="shared" si="2"/>
        <v>134</v>
      </c>
      <c r="C140" s="109" t="s">
        <v>199</v>
      </c>
      <c r="D140" s="33"/>
      <c r="E140" s="34"/>
      <c r="F140" s="108"/>
    </row>
    <row r="141" spans="2:6" ht="22.15" customHeight="1" x14ac:dyDescent="0.25">
      <c r="B141" s="151">
        <f t="shared" si="2"/>
        <v>135</v>
      </c>
      <c r="C141" s="107" t="s">
        <v>200</v>
      </c>
      <c r="D141" s="33"/>
      <c r="E141" s="34"/>
      <c r="F141" s="108"/>
    </row>
    <row r="142" spans="2:6" ht="22.15" customHeight="1" x14ac:dyDescent="0.25">
      <c r="B142" s="151">
        <f t="shared" si="2"/>
        <v>136</v>
      </c>
      <c r="C142" s="109" t="s">
        <v>201</v>
      </c>
      <c r="D142" s="33"/>
      <c r="E142" s="34"/>
      <c r="F142" s="108"/>
    </row>
    <row r="143" spans="2:6" ht="22.15" customHeight="1" x14ac:dyDescent="0.25">
      <c r="B143" s="151">
        <f t="shared" si="2"/>
        <v>137</v>
      </c>
      <c r="C143" s="109" t="s">
        <v>202</v>
      </c>
      <c r="D143" s="33"/>
      <c r="E143" s="34"/>
      <c r="F143" s="108"/>
    </row>
    <row r="144" spans="2:6" ht="22.15" customHeight="1" x14ac:dyDescent="0.25">
      <c r="B144" s="151">
        <f t="shared" si="2"/>
        <v>138</v>
      </c>
      <c r="C144" s="109" t="s">
        <v>255</v>
      </c>
      <c r="D144" s="33"/>
      <c r="E144" s="34"/>
      <c r="F144" s="108"/>
    </row>
    <row r="145" spans="2:6" ht="22.15" customHeight="1" x14ac:dyDescent="0.25">
      <c r="B145" s="151">
        <f t="shared" si="2"/>
        <v>139</v>
      </c>
      <c r="C145" s="109" t="s">
        <v>203</v>
      </c>
      <c r="D145" s="33"/>
      <c r="E145" s="34"/>
      <c r="F145" s="108"/>
    </row>
    <row r="146" spans="2:6" ht="22.15" customHeight="1" x14ac:dyDescent="0.25">
      <c r="B146" s="151">
        <f t="shared" si="2"/>
        <v>140</v>
      </c>
      <c r="C146" s="109" t="s">
        <v>285</v>
      </c>
      <c r="D146" s="33"/>
      <c r="E146" s="34"/>
      <c r="F146" s="108"/>
    </row>
    <row r="147" spans="2:6" ht="22.15" customHeight="1" x14ac:dyDescent="0.25">
      <c r="B147" s="151">
        <f t="shared" si="2"/>
        <v>141</v>
      </c>
      <c r="C147" s="109" t="s">
        <v>204</v>
      </c>
      <c r="D147" s="33"/>
      <c r="E147" s="34"/>
      <c r="F147" s="108"/>
    </row>
    <row r="148" spans="2:6" ht="22.15" customHeight="1" x14ac:dyDescent="0.25">
      <c r="B148" s="151">
        <f t="shared" si="2"/>
        <v>142</v>
      </c>
      <c r="C148" s="107" t="s">
        <v>205</v>
      </c>
      <c r="D148" s="33"/>
      <c r="E148" s="34"/>
      <c r="F148" s="108"/>
    </row>
    <row r="149" spans="2:6" ht="22.15" customHeight="1" x14ac:dyDescent="0.25">
      <c r="B149" s="151">
        <f t="shared" si="2"/>
        <v>143</v>
      </c>
      <c r="C149" s="109" t="s">
        <v>206</v>
      </c>
      <c r="D149" s="33"/>
      <c r="E149" s="34"/>
      <c r="F149" s="108"/>
    </row>
    <row r="150" spans="2:6" ht="22.15" customHeight="1" x14ac:dyDescent="0.25">
      <c r="B150" s="151">
        <f t="shared" si="2"/>
        <v>144</v>
      </c>
      <c r="C150" s="109" t="s">
        <v>207</v>
      </c>
      <c r="D150" s="33"/>
      <c r="E150" s="34"/>
      <c r="F150" s="108"/>
    </row>
    <row r="151" spans="2:6" ht="22.15" customHeight="1" x14ac:dyDescent="0.25">
      <c r="B151" s="151">
        <f t="shared" si="2"/>
        <v>145</v>
      </c>
      <c r="C151" s="109" t="s">
        <v>208</v>
      </c>
      <c r="D151" s="33"/>
      <c r="E151" s="34"/>
      <c r="F151" s="108"/>
    </row>
    <row r="152" spans="2:6" ht="22.15" customHeight="1" x14ac:dyDescent="0.25">
      <c r="B152" s="151">
        <f t="shared" si="2"/>
        <v>146</v>
      </c>
      <c r="C152" s="109" t="s">
        <v>256</v>
      </c>
      <c r="D152" s="33"/>
      <c r="E152" s="34"/>
      <c r="F152" s="108"/>
    </row>
    <row r="153" spans="2:6" ht="22.15" customHeight="1" x14ac:dyDescent="0.25">
      <c r="B153" s="151">
        <f t="shared" si="2"/>
        <v>147</v>
      </c>
      <c r="C153" s="109" t="s">
        <v>209</v>
      </c>
      <c r="D153" s="33"/>
      <c r="E153" s="34"/>
      <c r="F153" s="108"/>
    </row>
    <row r="154" spans="2:6" ht="22.15" customHeight="1" x14ac:dyDescent="0.25">
      <c r="B154" s="151">
        <f t="shared" si="2"/>
        <v>148</v>
      </c>
      <c r="C154" s="109" t="s">
        <v>257</v>
      </c>
      <c r="D154" s="33"/>
      <c r="E154" s="34"/>
      <c r="F154" s="108"/>
    </row>
    <row r="155" spans="2:6" ht="22.15" customHeight="1" x14ac:dyDescent="0.25">
      <c r="B155" s="151">
        <f t="shared" si="2"/>
        <v>149</v>
      </c>
      <c r="C155" s="109" t="s">
        <v>258</v>
      </c>
      <c r="D155" s="33"/>
      <c r="E155" s="34"/>
      <c r="F155" s="108"/>
    </row>
    <row r="156" spans="2:6" ht="22.15" customHeight="1" x14ac:dyDescent="0.25">
      <c r="B156" s="151">
        <f t="shared" si="2"/>
        <v>150</v>
      </c>
      <c r="C156" s="109" t="s">
        <v>259</v>
      </c>
      <c r="D156" s="33"/>
      <c r="E156" s="34"/>
      <c r="F156" s="108"/>
    </row>
    <row r="157" spans="2:6" ht="22.15" customHeight="1" x14ac:dyDescent="0.25">
      <c r="B157" s="151">
        <f t="shared" si="2"/>
        <v>151</v>
      </c>
      <c r="C157" s="109" t="s">
        <v>260</v>
      </c>
      <c r="D157" s="33"/>
      <c r="E157" s="34"/>
      <c r="F157" s="108"/>
    </row>
    <row r="158" spans="2:6" ht="22.15" customHeight="1" x14ac:dyDescent="0.25">
      <c r="B158" s="151">
        <f t="shared" si="2"/>
        <v>152</v>
      </c>
      <c r="C158" s="107" t="s">
        <v>261</v>
      </c>
      <c r="D158" s="33"/>
      <c r="E158" s="34"/>
      <c r="F158" s="108"/>
    </row>
    <row r="159" spans="2:6" ht="22.15" customHeight="1" x14ac:dyDescent="0.25">
      <c r="B159" s="151">
        <f t="shared" si="2"/>
        <v>153</v>
      </c>
      <c r="C159" s="107" t="s">
        <v>210</v>
      </c>
      <c r="D159" s="33"/>
      <c r="E159" s="34"/>
      <c r="F159" s="108"/>
    </row>
    <row r="160" spans="2:6" ht="22.15" customHeight="1" x14ac:dyDescent="0.25">
      <c r="B160" s="151">
        <f t="shared" si="2"/>
        <v>154</v>
      </c>
      <c r="C160" s="109" t="s">
        <v>211</v>
      </c>
      <c r="D160" s="33"/>
      <c r="E160" s="34"/>
      <c r="F160" s="108"/>
    </row>
    <row r="161" spans="2:6" ht="22.15" customHeight="1" x14ac:dyDescent="0.25">
      <c r="B161" s="151">
        <f t="shared" si="2"/>
        <v>155</v>
      </c>
      <c r="C161" s="109" t="s">
        <v>212</v>
      </c>
      <c r="D161" s="33"/>
      <c r="E161" s="34"/>
      <c r="F161" s="108"/>
    </row>
    <row r="162" spans="2:6" ht="22.15" customHeight="1" x14ac:dyDescent="0.25">
      <c r="B162" s="151">
        <f t="shared" si="2"/>
        <v>156</v>
      </c>
      <c r="C162" s="107" t="s">
        <v>262</v>
      </c>
      <c r="D162" s="33"/>
      <c r="E162" s="34"/>
      <c r="F162" s="108"/>
    </row>
    <row r="163" spans="2:6" ht="22.15" customHeight="1" x14ac:dyDescent="0.25">
      <c r="B163" s="151">
        <f t="shared" si="2"/>
        <v>157</v>
      </c>
      <c r="C163" s="109" t="s">
        <v>263</v>
      </c>
      <c r="D163" s="33"/>
      <c r="E163" s="34"/>
      <c r="F163" s="108"/>
    </row>
    <row r="164" spans="2:6" ht="22.15" customHeight="1" x14ac:dyDescent="0.25">
      <c r="B164" s="151">
        <f t="shared" si="2"/>
        <v>158</v>
      </c>
      <c r="C164" s="109" t="s">
        <v>213</v>
      </c>
      <c r="D164" s="33"/>
      <c r="E164" s="34"/>
      <c r="F164" s="108"/>
    </row>
    <row r="165" spans="2:6" ht="22.15" customHeight="1" x14ac:dyDescent="0.25">
      <c r="B165" s="151">
        <f t="shared" si="2"/>
        <v>159</v>
      </c>
      <c r="C165" s="109" t="s">
        <v>214</v>
      </c>
      <c r="D165" s="33"/>
      <c r="E165" s="34"/>
      <c r="F165" s="108"/>
    </row>
    <row r="166" spans="2:6" ht="22.15" customHeight="1" x14ac:dyDescent="0.25">
      <c r="B166" s="151">
        <f t="shared" si="2"/>
        <v>160</v>
      </c>
      <c r="C166" s="107" t="s">
        <v>215</v>
      </c>
      <c r="D166" s="33"/>
      <c r="E166" s="34"/>
      <c r="F166" s="108"/>
    </row>
    <row r="167" spans="2:6" ht="22.15" customHeight="1" x14ac:dyDescent="0.25">
      <c r="B167" s="151">
        <f t="shared" si="2"/>
        <v>161</v>
      </c>
      <c r="C167" s="109" t="s">
        <v>216</v>
      </c>
      <c r="D167" s="33"/>
      <c r="E167" s="34"/>
      <c r="F167" s="108"/>
    </row>
    <row r="168" spans="2:6" ht="22.15" customHeight="1" x14ac:dyDescent="0.25">
      <c r="B168" s="151">
        <f t="shared" si="2"/>
        <v>162</v>
      </c>
      <c r="C168" s="109" t="s">
        <v>264</v>
      </c>
      <c r="D168" s="33"/>
      <c r="E168" s="34"/>
      <c r="F168" s="108"/>
    </row>
    <row r="169" spans="2:6" ht="22.15" customHeight="1" x14ac:dyDescent="0.25">
      <c r="B169" s="151">
        <f t="shared" si="2"/>
        <v>163</v>
      </c>
      <c r="C169" s="109" t="s">
        <v>217</v>
      </c>
      <c r="D169" s="33"/>
      <c r="E169" s="34"/>
      <c r="F169" s="108"/>
    </row>
    <row r="170" spans="2:6" ht="22.15" customHeight="1" x14ac:dyDescent="0.25">
      <c r="B170" s="151">
        <f t="shared" si="2"/>
        <v>164</v>
      </c>
      <c r="C170" s="109" t="s">
        <v>244</v>
      </c>
      <c r="D170" s="33"/>
      <c r="E170" s="34"/>
      <c r="F170" s="108"/>
    </row>
    <row r="171" spans="2:6" ht="22.15" customHeight="1" x14ac:dyDescent="0.25">
      <c r="B171" s="151">
        <f t="shared" si="2"/>
        <v>165</v>
      </c>
      <c r="C171" s="109" t="s">
        <v>218</v>
      </c>
      <c r="D171" s="33"/>
      <c r="E171" s="34"/>
      <c r="F171" s="108"/>
    </row>
    <row r="172" spans="2:6" ht="22.15" customHeight="1" x14ac:dyDescent="0.25">
      <c r="B172" s="151">
        <f t="shared" si="2"/>
        <v>166</v>
      </c>
      <c r="C172" s="107" t="s">
        <v>219</v>
      </c>
      <c r="D172" s="33"/>
      <c r="E172" s="34"/>
      <c r="F172" s="108"/>
    </row>
    <row r="173" spans="2:6" ht="22.15" customHeight="1" x14ac:dyDescent="0.25">
      <c r="B173" s="151">
        <f t="shared" si="2"/>
        <v>167</v>
      </c>
      <c r="C173" s="109" t="s">
        <v>245</v>
      </c>
      <c r="D173" s="33"/>
      <c r="E173" s="34"/>
      <c r="F173" s="108"/>
    </row>
    <row r="174" spans="2:6" ht="22.15" customHeight="1" x14ac:dyDescent="0.25">
      <c r="B174" s="151">
        <f t="shared" si="2"/>
        <v>168</v>
      </c>
      <c r="C174" s="109" t="s">
        <v>220</v>
      </c>
      <c r="D174" s="33"/>
      <c r="E174" s="34"/>
      <c r="F174" s="108"/>
    </row>
    <row r="175" spans="2:6" ht="22.15" customHeight="1" x14ac:dyDescent="0.25">
      <c r="B175" s="151">
        <f t="shared" si="2"/>
        <v>169</v>
      </c>
      <c r="C175" s="109" t="s">
        <v>265</v>
      </c>
      <c r="D175" s="33"/>
      <c r="E175" s="34"/>
      <c r="F175" s="108"/>
    </row>
    <row r="176" spans="2:6" ht="22.15" customHeight="1" x14ac:dyDescent="0.25">
      <c r="B176" s="151">
        <f t="shared" si="2"/>
        <v>170</v>
      </c>
      <c r="C176" s="109" t="s">
        <v>266</v>
      </c>
      <c r="D176" s="33"/>
      <c r="E176" s="34"/>
      <c r="F176" s="108"/>
    </row>
    <row r="177" spans="2:6" ht="22.15" customHeight="1" x14ac:dyDescent="0.25">
      <c r="B177" s="151">
        <f t="shared" si="2"/>
        <v>171</v>
      </c>
      <c r="C177" s="109" t="s">
        <v>246</v>
      </c>
      <c r="D177" s="33"/>
      <c r="E177" s="34"/>
      <c r="F177" s="108"/>
    </row>
    <row r="178" spans="2:6" ht="22.15" customHeight="1" x14ac:dyDescent="0.25">
      <c r="B178" s="151">
        <f t="shared" si="2"/>
        <v>172</v>
      </c>
      <c r="C178" s="109" t="s">
        <v>267</v>
      </c>
      <c r="D178" s="33"/>
      <c r="E178" s="34"/>
      <c r="F178" s="108"/>
    </row>
    <row r="179" spans="2:6" ht="22.15" customHeight="1" x14ac:dyDescent="0.25">
      <c r="B179" s="151">
        <f t="shared" si="2"/>
        <v>173</v>
      </c>
      <c r="C179" s="109" t="s">
        <v>268</v>
      </c>
      <c r="D179" s="33"/>
      <c r="E179" s="34"/>
      <c r="F179" s="108"/>
    </row>
    <row r="180" spans="2:6" ht="22.15" customHeight="1" x14ac:dyDescent="0.25">
      <c r="B180" s="151">
        <f t="shared" si="2"/>
        <v>174</v>
      </c>
      <c r="C180" s="109" t="s">
        <v>269</v>
      </c>
      <c r="D180" s="33"/>
      <c r="E180" s="34"/>
      <c r="F180" s="108"/>
    </row>
    <row r="181" spans="2:6" ht="22.15" customHeight="1" x14ac:dyDescent="0.25">
      <c r="B181" s="151">
        <f t="shared" si="2"/>
        <v>175</v>
      </c>
      <c r="C181" s="109" t="s">
        <v>221</v>
      </c>
      <c r="D181" s="33"/>
      <c r="E181" s="34"/>
      <c r="F181" s="108"/>
    </row>
    <row r="182" spans="2:6" ht="22.15" customHeight="1" x14ac:dyDescent="0.25">
      <c r="B182" s="151">
        <f t="shared" si="2"/>
        <v>176</v>
      </c>
      <c r="C182" s="107" t="s">
        <v>222</v>
      </c>
      <c r="D182" s="33"/>
      <c r="E182" s="34"/>
      <c r="F182" s="108"/>
    </row>
    <row r="183" spans="2:6" ht="22.15" customHeight="1" x14ac:dyDescent="0.25">
      <c r="B183" s="151">
        <f t="shared" si="2"/>
        <v>177</v>
      </c>
      <c r="C183" s="109" t="s">
        <v>223</v>
      </c>
      <c r="D183" s="33"/>
      <c r="E183" s="34"/>
      <c r="F183" s="108"/>
    </row>
    <row r="184" spans="2:6" ht="22.15" customHeight="1" x14ac:dyDescent="0.25">
      <c r="B184" s="151">
        <f t="shared" si="2"/>
        <v>178</v>
      </c>
      <c r="C184" s="109" t="s">
        <v>224</v>
      </c>
      <c r="D184" s="33"/>
      <c r="E184" s="34"/>
      <c r="F184" s="108"/>
    </row>
    <row r="185" spans="2:6" ht="22.15" customHeight="1" x14ac:dyDescent="0.25">
      <c r="B185" s="151">
        <f t="shared" si="2"/>
        <v>179</v>
      </c>
      <c r="C185" s="109" t="s">
        <v>225</v>
      </c>
      <c r="D185" s="33"/>
      <c r="E185" s="34"/>
      <c r="F185" s="108"/>
    </row>
    <row r="186" spans="2:6" ht="22.15" customHeight="1" x14ac:dyDescent="0.25">
      <c r="B186" s="151">
        <f t="shared" si="2"/>
        <v>180</v>
      </c>
      <c r="C186" s="109" t="s">
        <v>226</v>
      </c>
      <c r="D186" s="33"/>
      <c r="E186" s="34"/>
      <c r="F186" s="108"/>
    </row>
    <row r="187" spans="2:6" ht="22.15" customHeight="1" x14ac:dyDescent="0.25">
      <c r="B187" s="151">
        <f t="shared" si="2"/>
        <v>181</v>
      </c>
      <c r="C187" s="107" t="s">
        <v>227</v>
      </c>
      <c r="D187" s="33"/>
      <c r="E187" s="34"/>
      <c r="F187" s="108"/>
    </row>
    <row r="188" spans="2:6" ht="22.15" customHeight="1" x14ac:dyDescent="0.25">
      <c r="B188" s="151">
        <f t="shared" si="2"/>
        <v>182</v>
      </c>
      <c r="C188" s="109" t="s">
        <v>228</v>
      </c>
      <c r="D188" s="33"/>
      <c r="E188" s="34"/>
      <c r="F188" s="35"/>
    </row>
    <row r="189" spans="2:6" ht="22.15" customHeight="1" x14ac:dyDescent="0.25">
      <c r="B189" s="151">
        <f t="shared" si="2"/>
        <v>183</v>
      </c>
      <c r="C189" s="109" t="s">
        <v>229</v>
      </c>
      <c r="D189" s="33"/>
      <c r="E189" s="34"/>
      <c r="F189" s="35"/>
    </row>
    <row r="190" spans="2:6" ht="22.15" customHeight="1" x14ac:dyDescent="0.25">
      <c r="B190" s="151">
        <f t="shared" si="2"/>
        <v>184</v>
      </c>
      <c r="C190" s="109" t="s">
        <v>230</v>
      </c>
      <c r="D190" s="33"/>
      <c r="E190" s="34"/>
      <c r="F190" s="35"/>
    </row>
    <row r="191" spans="2:6" ht="22.15" customHeight="1" x14ac:dyDescent="0.25">
      <c r="B191" s="151">
        <f t="shared" si="2"/>
        <v>185</v>
      </c>
      <c r="C191" s="109" t="s">
        <v>231</v>
      </c>
      <c r="D191" s="33"/>
      <c r="E191" s="34"/>
      <c r="F191" s="35"/>
    </row>
    <row r="192" spans="2:6" ht="22.15" customHeight="1" x14ac:dyDescent="0.25">
      <c r="B192" s="151">
        <f t="shared" si="2"/>
        <v>186</v>
      </c>
      <c r="C192" s="107" t="s">
        <v>232</v>
      </c>
      <c r="D192" s="33"/>
      <c r="E192" s="34"/>
      <c r="F192" s="35"/>
    </row>
    <row r="193" spans="2:9" ht="22.15" customHeight="1" x14ac:dyDescent="0.25">
      <c r="B193" s="151">
        <f t="shared" si="2"/>
        <v>187</v>
      </c>
      <c r="C193" s="110" t="s">
        <v>270</v>
      </c>
      <c r="D193" s="33"/>
      <c r="E193" s="34"/>
      <c r="F193" s="35"/>
    </row>
    <row r="194" spans="2:9" ht="22.15" customHeight="1" x14ac:dyDescent="0.25">
      <c r="B194" s="2"/>
      <c r="C194" s="206" t="s">
        <v>233</v>
      </c>
      <c r="D194" s="206"/>
      <c r="E194" s="206"/>
      <c r="F194" s="207"/>
    </row>
    <row r="195" spans="2:9" ht="22.15" customHeight="1" x14ac:dyDescent="0.25">
      <c r="B195" s="106">
        <f>ROW()-32</f>
        <v>163</v>
      </c>
      <c r="C195" s="198"/>
      <c r="D195" s="199"/>
      <c r="E195" s="199"/>
      <c r="F195" s="200"/>
      <c r="G195" s="195" t="s">
        <v>323</v>
      </c>
      <c r="H195" s="196"/>
      <c r="I195" s="196"/>
    </row>
    <row r="196" spans="2:9" ht="22.15" customHeight="1" x14ac:dyDescent="0.25">
      <c r="B196" s="106">
        <f t="shared" ref="B196:B208" si="3">ROW()-32</f>
        <v>164</v>
      </c>
      <c r="C196" s="198"/>
      <c r="D196" s="199"/>
      <c r="E196" s="199"/>
      <c r="F196" s="200"/>
      <c r="G196" s="195"/>
      <c r="H196" s="196"/>
      <c r="I196" s="196"/>
    </row>
    <row r="197" spans="2:9" ht="22.15" customHeight="1" x14ac:dyDescent="0.25">
      <c r="B197" s="106">
        <f t="shared" si="3"/>
        <v>165</v>
      </c>
      <c r="C197" s="198"/>
      <c r="D197" s="199"/>
      <c r="E197" s="199"/>
      <c r="F197" s="200"/>
      <c r="G197" s="195"/>
      <c r="H197" s="196"/>
      <c r="I197" s="196"/>
    </row>
    <row r="198" spans="2:9" ht="22.15" customHeight="1" x14ac:dyDescent="0.25">
      <c r="B198" s="106">
        <f t="shared" si="3"/>
        <v>166</v>
      </c>
      <c r="C198" s="198"/>
      <c r="D198" s="199"/>
      <c r="E198" s="199"/>
      <c r="F198" s="200"/>
    </row>
    <row r="199" spans="2:9" ht="22.15" customHeight="1" x14ac:dyDescent="0.25">
      <c r="B199" s="106">
        <f t="shared" si="3"/>
        <v>167</v>
      </c>
      <c r="C199" s="198"/>
      <c r="D199" s="199"/>
      <c r="E199" s="199"/>
      <c r="F199" s="200"/>
    </row>
    <row r="200" spans="2:9" ht="22.15" customHeight="1" x14ac:dyDescent="0.25">
      <c r="B200" s="106">
        <f t="shared" si="3"/>
        <v>168</v>
      </c>
      <c r="C200" s="198"/>
      <c r="D200" s="199"/>
      <c r="E200" s="199"/>
      <c r="F200" s="200"/>
    </row>
    <row r="201" spans="2:9" ht="22.15" customHeight="1" x14ac:dyDescent="0.25">
      <c r="B201" s="106">
        <f t="shared" si="3"/>
        <v>169</v>
      </c>
      <c r="C201" s="198"/>
      <c r="D201" s="199"/>
      <c r="E201" s="199"/>
      <c r="F201" s="200"/>
    </row>
    <row r="202" spans="2:9" ht="22.15" customHeight="1" x14ac:dyDescent="0.25">
      <c r="B202" s="106">
        <f t="shared" si="3"/>
        <v>170</v>
      </c>
      <c r="C202" s="198"/>
      <c r="D202" s="199"/>
      <c r="E202" s="199"/>
      <c r="F202" s="200"/>
    </row>
    <row r="203" spans="2:9" ht="23.25" customHeight="1" x14ac:dyDescent="0.25">
      <c r="B203" s="106">
        <f t="shared" si="3"/>
        <v>171</v>
      </c>
      <c r="C203" s="198"/>
      <c r="D203" s="199"/>
      <c r="E203" s="199"/>
      <c r="F203" s="200"/>
    </row>
    <row r="204" spans="2:9" ht="23.25" customHeight="1" x14ac:dyDescent="0.25">
      <c r="B204" s="106">
        <f t="shared" si="3"/>
        <v>172</v>
      </c>
      <c r="C204" s="198"/>
      <c r="D204" s="199"/>
      <c r="E204" s="199"/>
      <c r="F204" s="200"/>
    </row>
    <row r="205" spans="2:9" ht="23.25" customHeight="1" x14ac:dyDescent="0.25">
      <c r="B205" s="106">
        <f t="shared" si="3"/>
        <v>173</v>
      </c>
      <c r="C205" s="198"/>
      <c r="D205" s="199"/>
      <c r="E205" s="199"/>
      <c r="F205" s="200"/>
    </row>
    <row r="206" spans="2:9" ht="23.25" customHeight="1" x14ac:dyDescent="0.25">
      <c r="B206" s="106">
        <f t="shared" si="3"/>
        <v>174</v>
      </c>
      <c r="C206" s="198"/>
      <c r="D206" s="199"/>
      <c r="E206" s="199"/>
      <c r="F206" s="200"/>
    </row>
    <row r="207" spans="2:9" ht="23.25" customHeight="1" x14ac:dyDescent="0.25">
      <c r="B207" s="106">
        <f t="shared" si="3"/>
        <v>175</v>
      </c>
      <c r="C207" s="198"/>
      <c r="D207" s="199"/>
      <c r="E207" s="199"/>
      <c r="F207" s="200"/>
    </row>
    <row r="208" spans="2:9" ht="23.25" customHeight="1" x14ac:dyDescent="0.25">
      <c r="B208" s="106">
        <f t="shared" si="3"/>
        <v>176</v>
      </c>
      <c r="C208" s="198"/>
      <c r="D208" s="199"/>
      <c r="E208" s="199"/>
      <c r="F208" s="200"/>
    </row>
    <row r="209" spans="2:6" ht="23.25" customHeight="1" x14ac:dyDescent="0.25">
      <c r="B209" s="208" t="s">
        <v>322</v>
      </c>
      <c r="C209" s="208"/>
      <c r="D209" s="208"/>
      <c r="E209" s="208"/>
      <c r="F209" s="209"/>
    </row>
    <row r="210" spans="2:6" ht="112.5" customHeight="1" x14ac:dyDescent="0.25">
      <c r="B210" s="111"/>
      <c r="C210" s="201"/>
      <c r="D210" s="202"/>
      <c r="E210" s="202"/>
      <c r="F210" s="203"/>
    </row>
    <row r="211" spans="2:6" ht="23.25" customHeight="1" x14ac:dyDescent="0.25">
      <c r="B211" s="208" t="s">
        <v>325</v>
      </c>
      <c r="C211" s="208"/>
      <c r="D211" s="208"/>
      <c r="E211" s="208"/>
      <c r="F211" s="209"/>
    </row>
    <row r="212" spans="2:6" ht="68.25" customHeight="1" x14ac:dyDescent="0.25">
      <c r="B212" s="111"/>
      <c r="C212" s="201"/>
      <c r="D212" s="202"/>
      <c r="E212" s="202"/>
      <c r="F212" s="203"/>
    </row>
  </sheetData>
  <sheetProtection password="CF20" sheet="1" formatCells="0" formatColumns="0" formatRows="0" insertRows="0"/>
  <mergeCells count="23">
    <mergeCell ref="C212:F212"/>
    <mergeCell ref="C196:F196"/>
    <mergeCell ref="C6:E6"/>
    <mergeCell ref="C201:F201"/>
    <mergeCell ref="B5:F5"/>
    <mergeCell ref="C194:F194"/>
    <mergeCell ref="C195:F195"/>
    <mergeCell ref="B211:F211"/>
    <mergeCell ref="B209:F209"/>
    <mergeCell ref="C210:F210"/>
    <mergeCell ref="G195:I197"/>
    <mergeCell ref="B4:F4"/>
    <mergeCell ref="C207:F207"/>
    <mergeCell ref="C208:F208"/>
    <mergeCell ref="C202:F202"/>
    <mergeCell ref="C203:F203"/>
    <mergeCell ref="C204:F204"/>
    <mergeCell ref="C205:F205"/>
    <mergeCell ref="C206:F206"/>
    <mergeCell ref="C197:F197"/>
    <mergeCell ref="C198:F198"/>
    <mergeCell ref="C199:F199"/>
    <mergeCell ref="C200:F200"/>
  </mergeCells>
  <conditionalFormatting sqref="C194 C6:E6 B5 A17:A116 B195:B208 A5:A15 A2:B4 B7:B193">
    <cfRule type="expression" dxfId="97" priority="60">
      <formula>AND(CELL("защита", A2)=0, NOT(ISBLANK(A2)))</formula>
    </cfRule>
    <cfRule type="expression" dxfId="96" priority="66">
      <formula>AND(CELL("защита", A2)=0, ISBLANK(A2))</formula>
    </cfRule>
    <cfRule type="expression" dxfId="95" priority="67">
      <formula>CELL("защита", A2)=0</formula>
    </cfRule>
  </conditionalFormatting>
  <conditionalFormatting sqref="F6">
    <cfRule type="expression" dxfId="94" priority="51">
      <formula>AND(CELL("защита", F6)=0, NOT(ISBLANK(F6)))</formula>
    </cfRule>
    <cfRule type="expression" dxfId="93" priority="52">
      <formula>AND(CELL("защита", F6)=0, ISBLANK(F6))</formula>
    </cfRule>
    <cfRule type="expression" dxfId="92" priority="53">
      <formula>CELL("защита", F6)=0</formula>
    </cfRule>
  </conditionalFormatting>
  <conditionalFormatting sqref="C195:C208">
    <cfRule type="expression" dxfId="91" priority="30">
      <formula>AND(CELL("защита", C195)=0, NOT(ISBLANK(C195)))</formula>
    </cfRule>
    <cfRule type="expression" dxfId="90" priority="31">
      <formula>AND(CELL("защита", C195)=0, ISBLANK(C195))</formula>
    </cfRule>
    <cfRule type="expression" dxfId="89" priority="32">
      <formula>CELL("защита", C195)=0</formula>
    </cfRule>
  </conditionalFormatting>
  <conditionalFormatting sqref="F7:F193">
    <cfRule type="expression" dxfId="88" priority="7">
      <formula>AND(CELL("защита", F7)=0,ISBLANK(F7))</formula>
    </cfRule>
    <cfRule type="expression" dxfId="87" priority="8">
      <formula>AND(CELL("защита", F7)=0, NOT(ISBLANK(F7)))</formula>
    </cfRule>
  </conditionalFormatting>
  <conditionalFormatting sqref="C210">
    <cfRule type="expression" dxfId="86" priority="3">
      <formula>AND(CELL("защита", C210)=0,ISBLANK(C210))</formula>
    </cfRule>
    <cfRule type="expression" dxfId="85" priority="4">
      <formula>AND(CELL("защита", C210)=0, NOT(ISBLANK(C210)))</formula>
    </cfRule>
  </conditionalFormatting>
  <conditionalFormatting sqref="C212">
    <cfRule type="expression" dxfId="84" priority="1">
      <formula>AND(CELL("защита", C212)=0,ISBLANK(C212))</formula>
    </cfRule>
    <cfRule type="expression" dxfId="83" priority="2">
      <formula>AND(CELL("защита", C212)=0, NOT(ISBLANK(C212)))</formula>
    </cfRule>
  </conditionalFormatting>
  <dataValidations xWindow="798" yWindow="631" count="2">
    <dataValidation allowBlank="1" showInputMessage="1" showErrorMessage="1" prompt="Здесь вы можете указать вид деятельности, не перечисленный в данном разделе" sqref="C195:C208" xr:uid="{00000000-0002-0000-0200-000000000000}"/>
    <dataValidation type="list" allowBlank="1" showInputMessage="1" showErrorMessage="1" prompt="Выберите &quot;✓&quot; в выпадающем списке, если хотите отметить данный вид работы (услуги)" sqref="F7:F193" xr:uid="{00000000-0002-0000-0200-000001000000}">
      <formula1>"✓,"</formula1>
    </dataValidation>
  </dataValidations>
  <pageMargins left="0.23622047244094491" right="0.23622047244094491" top="0.59055118110236227" bottom="0.74803149606299213" header="0.31496062992125984" footer="0.31496062992125984"/>
  <pageSetup paperSize="9" scale="83" fitToHeight="0" orientation="portrait" r:id="rId1"/>
  <headerFooter>
    <oddFooter>&amp;L&amp;"PT Sans,обычный"&amp;10Подпись лица, 
имеющего право на подписание заявки&amp;C&amp;"PT Sans,обычный"&amp;9_______________________________&amp;R&amp;"PT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3"/>
  <dimension ref="A1:A5"/>
  <sheetViews>
    <sheetView workbookViewId="0">
      <selection activeCell="C16" sqref="C16"/>
    </sheetView>
  </sheetViews>
  <sheetFormatPr defaultRowHeight="15" x14ac:dyDescent="0.25"/>
  <cols>
    <col min="1" max="1" width="28" customWidth="1"/>
  </cols>
  <sheetData>
    <row r="1" spans="1:1" x14ac:dyDescent="0.25">
      <c r="A1" t="s">
        <v>314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44</v>
      </c>
    </row>
    <row r="5" spans="1:1" x14ac:dyDescent="0.25">
      <c r="A5" t="s">
        <v>45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811">
    <pageSetUpPr fitToPage="1"/>
  </sheetPr>
  <dimension ref="A1:L34"/>
  <sheetViews>
    <sheetView showGridLines="0" zoomScale="85" zoomScaleNormal="85" zoomScaleSheetLayoutView="85" workbookViewId="0">
      <pane xSplit="1" ySplit="8" topLeftCell="B9" activePane="bottomRight" state="frozen"/>
      <selection pane="topRight" activeCell="B1" sqref="B1"/>
      <selection pane="bottomLeft" activeCell="A10" sqref="A10"/>
      <selection pane="bottomRight" activeCell="E10" sqref="E10"/>
    </sheetView>
  </sheetViews>
  <sheetFormatPr defaultColWidth="0" defaultRowHeight="15" x14ac:dyDescent="0.25"/>
  <cols>
    <col min="1" max="1" width="4.28515625" style="97" customWidth="1"/>
    <col min="2" max="2" width="7.28515625" style="97" customWidth="1"/>
    <col min="3" max="3" width="49" style="97" customWidth="1"/>
    <col min="4" max="4" width="14.28515625" style="97" customWidth="1"/>
    <col min="5" max="5" width="18.5703125" style="97" customWidth="1"/>
    <col min="6" max="6" width="11.42578125" style="97" customWidth="1"/>
    <col min="7" max="7" width="15" style="97" customWidth="1"/>
    <col min="8" max="8" width="12.7109375" style="97" customWidth="1"/>
    <col min="9" max="9" width="13.7109375" style="97" customWidth="1"/>
    <col min="10" max="10" width="23.28515625" style="97" customWidth="1"/>
    <col min="11" max="11" width="35" style="97" customWidth="1"/>
    <col min="12" max="12" width="8.7109375" style="97" customWidth="1"/>
    <col min="13" max="13" width="8.7109375" style="97" hidden="1" customWidth="1"/>
    <col min="14" max="16384" width="8.7109375" style="97" hidden="1"/>
  </cols>
  <sheetData>
    <row r="1" spans="1:11" ht="25.5" customHeight="1" x14ac:dyDescent="0.25">
      <c r="B1" s="41" t="str">
        <f>ОФЕРТА!B2:C2&amp;" "&amp;ОФЕРТА!D2</f>
        <v xml:space="preserve">Заявка на участие в закупке № </v>
      </c>
      <c r="C1" s="41"/>
      <c r="D1" s="41"/>
      <c r="E1" s="42"/>
      <c r="F1" s="42"/>
      <c r="G1" s="42"/>
      <c r="H1" s="42"/>
      <c r="I1" s="42"/>
      <c r="J1" s="42"/>
      <c r="K1" s="43"/>
    </row>
    <row r="2" spans="1:11" ht="25.5" customHeight="1" x14ac:dyDescent="0.25">
      <c r="B2" s="41" t="str">
        <f>"Заказчик: "&amp;ОФЕРТА!D4</f>
        <v xml:space="preserve">Заказчик: </v>
      </c>
      <c r="C2" s="41"/>
      <c r="D2" s="41"/>
      <c r="E2" s="42"/>
      <c r="F2" s="42"/>
      <c r="G2" s="42"/>
      <c r="H2" s="42"/>
      <c r="I2" s="42"/>
      <c r="J2" s="42"/>
      <c r="K2" s="43"/>
    </row>
    <row r="3" spans="1:11" ht="25.5" customHeight="1" x14ac:dyDescent="0.25">
      <c r="B3" s="210" t="str">
        <f>"Предмет договора: "&amp;ОФЕРТА!D8</f>
        <v xml:space="preserve">Предмет договора: </v>
      </c>
      <c r="C3" s="210"/>
      <c r="D3" s="210"/>
      <c r="E3" s="210"/>
      <c r="F3" s="210"/>
      <c r="G3" s="210"/>
      <c r="H3" s="210"/>
      <c r="I3" s="210"/>
      <c r="J3" s="210"/>
      <c r="K3" s="210"/>
    </row>
    <row r="4" spans="1:11" ht="25.5" customHeight="1" x14ac:dyDescent="0.25">
      <c r="B4" s="44" t="str">
        <f>"Участник закупки: "&amp;IF(ISBLANK(Оферта_Наименование)," ",Оферта_Наименование)</f>
        <v xml:space="preserve">Участник закупки:  </v>
      </c>
      <c r="C4" s="44"/>
      <c r="D4" s="45"/>
      <c r="E4" s="46"/>
      <c r="F4" s="46"/>
      <c r="G4" s="46"/>
      <c r="H4" s="46"/>
      <c r="I4" s="46"/>
      <c r="J4" s="46"/>
      <c r="K4" s="46"/>
    </row>
    <row r="5" spans="1:11" ht="25.5" customHeight="1" thickBot="1" x14ac:dyDescent="0.3">
      <c r="B5" s="211" t="str">
        <f>"ИНН: "&amp;IF(ISBLANK(Оферта_ИНН)," ",Оферта_ИНН)</f>
        <v xml:space="preserve">ИНН:  </v>
      </c>
      <c r="C5" s="211"/>
      <c r="D5" s="47"/>
      <c r="E5" s="48"/>
      <c r="F5" s="48"/>
      <c r="G5" s="48"/>
      <c r="H5" s="48"/>
      <c r="I5" s="48"/>
      <c r="J5" s="48"/>
      <c r="K5" s="48"/>
    </row>
    <row r="6" spans="1:11" ht="25.5" customHeight="1" x14ac:dyDescent="0.25">
      <c r="A6" s="49"/>
      <c r="B6" s="214" t="s">
        <v>32</v>
      </c>
      <c r="C6" s="214"/>
      <c r="D6" s="50"/>
      <c r="E6" s="51"/>
      <c r="F6" s="51"/>
      <c r="G6" s="51"/>
      <c r="H6" s="51"/>
      <c r="I6" s="51"/>
      <c r="J6" s="51"/>
      <c r="K6" s="51"/>
    </row>
    <row r="7" spans="1:11" s="98" customFormat="1" ht="31.5" customHeight="1" x14ac:dyDescent="0.25">
      <c r="A7" s="215"/>
      <c r="B7" s="217" t="s">
        <v>13</v>
      </c>
      <c r="C7" s="217" t="s">
        <v>33</v>
      </c>
      <c r="D7" s="217" t="s">
        <v>78</v>
      </c>
      <c r="E7" s="212" t="s">
        <v>37</v>
      </c>
      <c r="F7" s="213"/>
      <c r="G7" s="216"/>
      <c r="H7" s="217" t="s">
        <v>38</v>
      </c>
      <c r="I7" s="212" t="s">
        <v>287</v>
      </c>
      <c r="J7" s="213"/>
      <c r="K7" s="52" t="s">
        <v>288</v>
      </c>
    </row>
    <row r="8" spans="1:11" s="98" customFormat="1" ht="33.75" customHeight="1" x14ac:dyDescent="0.25">
      <c r="A8" s="215"/>
      <c r="B8" s="218"/>
      <c r="C8" s="218"/>
      <c r="D8" s="218"/>
      <c r="E8" s="52" t="s">
        <v>34</v>
      </c>
      <c r="F8" s="52" t="s">
        <v>36</v>
      </c>
      <c r="G8" s="52" t="s">
        <v>35</v>
      </c>
      <c r="H8" s="218"/>
      <c r="I8" s="53" t="s">
        <v>9</v>
      </c>
      <c r="J8" s="53" t="s">
        <v>289</v>
      </c>
      <c r="K8" s="53" t="s">
        <v>92</v>
      </c>
    </row>
    <row r="9" spans="1:11" ht="15" customHeight="1" x14ac:dyDescent="0.25">
      <c r="A9" s="54"/>
      <c r="B9" s="102" t="s">
        <v>49</v>
      </c>
      <c r="C9" s="102" t="s">
        <v>50</v>
      </c>
      <c r="D9" s="102" t="s">
        <v>51</v>
      </c>
      <c r="E9" s="102" t="s">
        <v>52</v>
      </c>
      <c r="F9" s="102" t="s">
        <v>53</v>
      </c>
      <c r="G9" s="102" t="s">
        <v>54</v>
      </c>
      <c r="H9" s="102" t="s">
        <v>55</v>
      </c>
      <c r="I9" s="102" t="s">
        <v>56</v>
      </c>
      <c r="J9" s="102" t="s">
        <v>57</v>
      </c>
      <c r="K9" s="102" t="s">
        <v>58</v>
      </c>
    </row>
    <row r="10" spans="1:11" s="99" customFormat="1" ht="25.5" customHeight="1" x14ac:dyDescent="0.25">
      <c r="B10" s="55" t="s">
        <v>306</v>
      </c>
      <c r="C10" s="55" t="s">
        <v>40</v>
      </c>
      <c r="D10" s="55" t="s">
        <v>79</v>
      </c>
      <c r="E10" s="55"/>
      <c r="F10" s="56"/>
      <c r="G10" s="55"/>
      <c r="H10" s="55"/>
      <c r="I10" s="55"/>
      <c r="J10" s="56"/>
      <c r="K10" s="56"/>
    </row>
    <row r="11" spans="1:11" s="99" customFormat="1" ht="25.5" customHeight="1" x14ac:dyDescent="0.25">
      <c r="B11" s="55" t="s">
        <v>307</v>
      </c>
      <c r="C11" s="55"/>
      <c r="D11" s="55" t="s">
        <v>80</v>
      </c>
      <c r="E11" s="55"/>
      <c r="F11" s="56"/>
      <c r="G11" s="55"/>
      <c r="H11" s="55"/>
      <c r="I11" s="55"/>
      <c r="J11" s="56"/>
      <c r="K11" s="56"/>
    </row>
    <row r="12" spans="1:11" s="99" customFormat="1" ht="25.5" customHeight="1" x14ac:dyDescent="0.25">
      <c r="B12" s="55" t="s">
        <v>308</v>
      </c>
      <c r="C12" s="55"/>
      <c r="D12" s="55" t="s">
        <v>81</v>
      </c>
      <c r="E12" s="55"/>
      <c r="F12" s="56"/>
      <c r="G12" s="55"/>
      <c r="H12" s="55"/>
      <c r="I12" s="55"/>
      <c r="J12" s="56"/>
      <c r="K12" s="56"/>
    </row>
    <row r="13" spans="1:11" s="99" customFormat="1" ht="25.5" customHeight="1" x14ac:dyDescent="0.25">
      <c r="B13" s="55" t="s">
        <v>27</v>
      </c>
      <c r="C13" s="55"/>
      <c r="D13" s="55" t="s">
        <v>82</v>
      </c>
      <c r="E13" s="55"/>
      <c r="F13" s="56"/>
      <c r="G13" s="55"/>
      <c r="H13" s="55"/>
      <c r="I13" s="55"/>
      <c r="J13" s="56"/>
      <c r="K13" s="56"/>
    </row>
    <row r="14" spans="1:11" s="99" customFormat="1" ht="25.5" customHeight="1" x14ac:dyDescent="0.25">
      <c r="B14" s="55" t="s">
        <v>306</v>
      </c>
      <c r="C14" s="55" t="s">
        <v>41</v>
      </c>
      <c r="D14" s="55" t="s">
        <v>83</v>
      </c>
      <c r="E14" s="55"/>
      <c r="F14" s="56"/>
      <c r="G14" s="55"/>
      <c r="H14" s="55"/>
      <c r="I14" s="55"/>
      <c r="J14" s="56"/>
      <c r="K14" s="56"/>
    </row>
    <row r="15" spans="1:11" s="99" customFormat="1" ht="25.5" customHeight="1" x14ac:dyDescent="0.25">
      <c r="B15" s="55" t="s">
        <v>307</v>
      </c>
      <c r="C15" s="55"/>
      <c r="D15" s="55" t="s">
        <v>84</v>
      </c>
      <c r="E15" s="55"/>
      <c r="F15" s="56"/>
      <c r="G15" s="55"/>
      <c r="H15" s="55"/>
      <c r="I15" s="55"/>
      <c r="J15" s="56"/>
      <c r="K15" s="56"/>
    </row>
    <row r="16" spans="1:11" s="99" customFormat="1" ht="25.5" customHeight="1" x14ac:dyDescent="0.25">
      <c r="B16" s="55" t="s">
        <v>308</v>
      </c>
      <c r="C16" s="55"/>
      <c r="D16" s="55" t="s">
        <v>85</v>
      </c>
      <c r="E16" s="55"/>
      <c r="F16" s="56"/>
      <c r="G16" s="55"/>
      <c r="H16" s="55"/>
      <c r="I16" s="55"/>
      <c r="J16" s="56"/>
      <c r="K16" s="56"/>
    </row>
    <row r="17" spans="2:11" s="99" customFormat="1" ht="25.5" customHeight="1" x14ac:dyDescent="0.25">
      <c r="B17" s="55" t="s">
        <v>27</v>
      </c>
      <c r="C17" s="55"/>
      <c r="D17" s="55" t="s">
        <v>86</v>
      </c>
      <c r="E17" s="55"/>
      <c r="F17" s="56"/>
      <c r="G17" s="55"/>
      <c r="H17" s="55"/>
      <c r="I17" s="55"/>
      <c r="J17" s="56"/>
      <c r="K17" s="56"/>
    </row>
    <row r="18" spans="2:11" s="99" customFormat="1" ht="25.5" customHeight="1" x14ac:dyDescent="0.25">
      <c r="B18" s="55" t="s">
        <v>306</v>
      </c>
      <c r="C18" s="55" t="s">
        <v>31</v>
      </c>
      <c r="D18" s="55" t="s">
        <v>87</v>
      </c>
      <c r="E18" s="55"/>
      <c r="F18" s="56"/>
      <c r="G18" s="55"/>
      <c r="H18" s="55"/>
      <c r="I18" s="55"/>
      <c r="J18" s="56"/>
      <c r="K18" s="56"/>
    </row>
    <row r="19" spans="2:11" s="99" customFormat="1" ht="25.5" customHeight="1" x14ac:dyDescent="0.25">
      <c r="B19" s="55" t="s">
        <v>307</v>
      </c>
      <c r="C19" s="55"/>
      <c r="D19" s="55" t="s">
        <v>88</v>
      </c>
      <c r="E19" s="55"/>
      <c r="F19" s="56"/>
      <c r="G19" s="55"/>
      <c r="H19" s="55"/>
      <c r="I19" s="55"/>
      <c r="J19" s="56"/>
      <c r="K19" s="56"/>
    </row>
    <row r="20" spans="2:11" s="99" customFormat="1" ht="25.5" customHeight="1" x14ac:dyDescent="0.25">
      <c r="B20" s="55" t="s">
        <v>308</v>
      </c>
      <c r="C20" s="55"/>
      <c r="D20" s="55" t="s">
        <v>89</v>
      </c>
      <c r="E20" s="55"/>
      <c r="F20" s="56"/>
      <c r="G20" s="55"/>
      <c r="H20" s="55"/>
      <c r="I20" s="55"/>
      <c r="J20" s="56"/>
      <c r="K20" s="56"/>
    </row>
    <row r="21" spans="2:11" s="99" customFormat="1" ht="25.5" customHeight="1" x14ac:dyDescent="0.25">
      <c r="B21" s="55" t="s">
        <v>27</v>
      </c>
      <c r="C21" s="55"/>
      <c r="D21" s="55" t="s">
        <v>90</v>
      </c>
      <c r="E21" s="55"/>
      <c r="F21" s="56"/>
      <c r="G21" s="55"/>
      <c r="H21" s="55"/>
      <c r="I21" s="55"/>
      <c r="J21" s="56"/>
      <c r="K21" s="56"/>
    </row>
    <row r="22" spans="2:11" s="99" customFormat="1" x14ac:dyDescent="0.25"/>
    <row r="23" spans="2:11" s="99" customFormat="1" x14ac:dyDescent="0.25"/>
    <row r="24" spans="2:11" s="99" customFormat="1" x14ac:dyDescent="0.25"/>
    <row r="25" spans="2:11" s="99" customFormat="1" x14ac:dyDescent="0.25"/>
    <row r="26" spans="2:11" s="99" customFormat="1" x14ac:dyDescent="0.25"/>
    <row r="27" spans="2:11" s="99" customFormat="1" x14ac:dyDescent="0.25"/>
    <row r="28" spans="2:11" s="99" customFormat="1" x14ac:dyDescent="0.25"/>
    <row r="29" spans="2:11" s="99" customFormat="1" x14ac:dyDescent="0.25"/>
    <row r="30" spans="2:11" s="99" customFormat="1" x14ac:dyDescent="0.25"/>
    <row r="31" spans="2:11" s="99" customFormat="1" x14ac:dyDescent="0.25"/>
    <row r="32" spans="2:11" s="99" customFormat="1" x14ac:dyDescent="0.25"/>
    <row r="33" s="99" customFormat="1" x14ac:dyDescent="0.25"/>
    <row r="34" s="99" customFormat="1" x14ac:dyDescent="0.25"/>
  </sheetData>
  <sheetProtection password="CF20" sheet="1" formatCells="0" formatColumns="0" formatRows="0" insertRows="0" deleteRows="0"/>
  <mergeCells count="10">
    <mergeCell ref="B3:K3"/>
    <mergeCell ref="B5:C5"/>
    <mergeCell ref="I7:J7"/>
    <mergeCell ref="B6:C6"/>
    <mergeCell ref="A7:A8"/>
    <mergeCell ref="E7:G7"/>
    <mergeCell ref="H7:H8"/>
    <mergeCell ref="B7:B8"/>
    <mergeCell ref="C7:C8"/>
    <mergeCell ref="D7:D8"/>
  </mergeCells>
  <phoneticPr fontId="5" type="noConversion"/>
  <conditionalFormatting sqref="A7:H7 A8:J21 K9 A4:B6 D4:J6">
    <cfRule type="expression" dxfId="69" priority="4">
      <formula>AND(CELL("защита", A4)=0, NOT(ISBLANK(A4)))</formula>
    </cfRule>
    <cfRule type="expression" dxfId="68" priority="5">
      <formula>AND(CELL("защита", A4)=0, ISBLANK(A4))</formula>
    </cfRule>
    <cfRule type="expression" dxfId="67" priority="6">
      <formula>CELL("защита", A4)=0</formula>
    </cfRule>
  </conditionalFormatting>
  <conditionalFormatting sqref="K4:K6 K8 K10:K21">
    <cfRule type="expression" dxfId="66" priority="1">
      <formula>AND(CELL("защита", K4)=0, NOT(ISBLANK(K4)))</formula>
    </cfRule>
    <cfRule type="expression" dxfId="65" priority="2">
      <formula>AND(CELL("защита", K4)=0, ISBLANK(K4))</formula>
    </cfRule>
    <cfRule type="expression" dxfId="64" priority="3">
      <formula>CELL("защита", K4)=0</formula>
    </cfRule>
  </conditionalFormatting>
  <dataValidations count="3">
    <dataValidation type="list" allowBlank="1" showInputMessage="1" showErrorMessage="1" sqref="C10:C21" xr:uid="{00000000-0002-0000-0400-000000000000}">
      <formula1>INDIRECT("КатегорияСпециалиста[Категория специалиста]")</formula1>
    </dataValidation>
    <dataValidation type="whole" operator="greaterThan" allowBlank="1" showInputMessage="1" showErrorMessage="1" prompt="Только целое число &gt; 0" sqref="J10:K21" xr:uid="{00000000-0002-0000-0400-000001000000}">
      <formula1>0</formula1>
    </dataValidation>
    <dataValidation type="whole" operator="greaterThanOrEqual" allowBlank="1" showInputMessage="1" showErrorMessage="1" prompt="Только целое число &gt; 1920" sqref="F10:F21" xr:uid="{00000000-0002-0000-0400-000002000000}">
      <formula1>1920</formula1>
    </dataValidation>
  </dataValidations>
  <pageMargins left="0.39370078740157483" right="0.70866141732283472" top="0.74803149606299213" bottom="0.83" header="0.31496062992125984" footer="0.31496062992125984"/>
  <pageSetup paperSize="9" scale="67" fitToHeight="0" orientation="landscape" r:id="rId1"/>
  <headerFooter>
    <oddFooter>&amp;L&amp;"PT Sans,обычный"&amp;10Подпись лица, 
имеющего право на подписание заявки&amp;C&amp;"PT Sans,обычный"&amp;9______________________________&amp;R&amp;"PT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1:A5"/>
  <sheetViews>
    <sheetView workbookViewId="0">
      <selection activeCell="D10" sqref="D10"/>
    </sheetView>
  </sheetViews>
  <sheetFormatPr defaultRowHeight="15" x14ac:dyDescent="0.25"/>
  <cols>
    <col min="1" max="1" width="24.28515625" customWidth="1"/>
  </cols>
  <sheetData>
    <row r="1" spans="1:1" x14ac:dyDescent="0.25">
      <c r="A1" t="s">
        <v>33</v>
      </c>
    </row>
    <row r="2" spans="1:1" x14ac:dyDescent="0.25">
      <c r="A2" t="s">
        <v>31</v>
      </c>
    </row>
    <row r="3" spans="1:1" x14ac:dyDescent="0.25">
      <c r="A3" t="s">
        <v>41</v>
      </c>
    </row>
    <row r="4" spans="1:1" x14ac:dyDescent="0.25">
      <c r="A4" t="s">
        <v>40</v>
      </c>
    </row>
    <row r="5" spans="1:1" x14ac:dyDescent="0.25">
      <c r="A5" t="s">
        <v>48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911">
    <pageSetUpPr fitToPage="1"/>
  </sheetPr>
  <dimension ref="A1:J59"/>
  <sheetViews>
    <sheetView showGridLines="0" zoomScaleNormal="100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10" sqref="C10"/>
    </sheetView>
  </sheetViews>
  <sheetFormatPr defaultColWidth="0" defaultRowHeight="15" x14ac:dyDescent="0.25"/>
  <cols>
    <col min="1" max="1" width="4.28515625" style="96" customWidth="1"/>
    <col min="2" max="2" width="7.5703125" style="96" customWidth="1"/>
    <col min="3" max="3" width="13.5703125" style="96" customWidth="1"/>
    <col min="4" max="4" width="17.28515625" style="96" customWidth="1"/>
    <col min="5" max="5" width="28.28515625" style="96" customWidth="1"/>
    <col min="6" max="6" width="26.7109375" style="96" customWidth="1"/>
    <col min="7" max="7" width="14.7109375" style="96" customWidth="1"/>
    <col min="8" max="8" width="15.28515625" style="96" customWidth="1"/>
    <col min="9" max="9" width="9.28515625" style="96" customWidth="1"/>
    <col min="10" max="10" width="9.28515625" style="96" hidden="1" customWidth="1"/>
    <col min="11" max="16384" width="9.28515625" style="96" hidden="1"/>
  </cols>
  <sheetData>
    <row r="1" spans="1:10" ht="20.100000000000001" customHeight="1" x14ac:dyDescent="0.25"/>
    <row r="2" spans="1:10" ht="25.5" customHeight="1" x14ac:dyDescent="0.25">
      <c r="B2" s="220" t="str">
        <f>ОФЕРТА!B2:C2&amp;" "&amp;ОФЕРТА!D2</f>
        <v xml:space="preserve">Заявка на участие в закупке № </v>
      </c>
      <c r="C2" s="220"/>
      <c r="D2" s="220"/>
      <c r="E2" s="220"/>
      <c r="F2" s="220"/>
      <c r="G2" s="220"/>
      <c r="H2" s="220"/>
      <c r="I2" s="57"/>
      <c r="J2" s="57"/>
    </row>
    <row r="3" spans="1:10" ht="25.5" customHeight="1" x14ac:dyDescent="0.25">
      <c r="B3" s="222" t="str">
        <f>"Заказчик: "&amp;ОФЕРТА!D4</f>
        <v xml:space="preserve">Заказчик: </v>
      </c>
      <c r="C3" s="222"/>
      <c r="D3" s="222"/>
      <c r="E3" s="222"/>
      <c r="F3" s="58"/>
      <c r="G3" s="58"/>
      <c r="H3" s="58"/>
      <c r="I3" s="57"/>
      <c r="J3" s="57"/>
    </row>
    <row r="4" spans="1:10" ht="25.5" customHeight="1" x14ac:dyDescent="0.25">
      <c r="B4" s="220" t="str">
        <f>"Предмет договора: "&amp;ОФЕРТА!D8</f>
        <v xml:space="preserve">Предмет договора: </v>
      </c>
      <c r="C4" s="220"/>
      <c r="D4" s="220"/>
      <c r="E4" s="220"/>
      <c r="F4" s="220"/>
      <c r="G4" s="220"/>
      <c r="H4" s="220"/>
      <c r="I4" s="57"/>
      <c r="J4" s="57"/>
    </row>
    <row r="5" spans="1:10" ht="25.5" customHeight="1" x14ac:dyDescent="0.25">
      <c r="B5" s="221" t="str">
        <f>"Участник закупки: "&amp;IF(ISBLANK(Оферта_Наименование)," ",Оферта_Наименование)</f>
        <v xml:space="preserve">Участник закупки:  </v>
      </c>
      <c r="C5" s="221"/>
      <c r="D5" s="221"/>
      <c r="E5" s="221"/>
      <c r="F5" s="221"/>
      <c r="G5" s="221"/>
      <c r="H5" s="221"/>
      <c r="I5" s="100"/>
      <c r="J5" s="100"/>
    </row>
    <row r="6" spans="1:10" ht="25.5" customHeight="1" thickBot="1" x14ac:dyDescent="0.3">
      <c r="B6" s="223" t="str">
        <f>"ИНН: "&amp;IF(ISBLANK(Оферта_ИНН)," ",Оферта_ИНН)</f>
        <v xml:space="preserve">ИНН:  </v>
      </c>
      <c r="C6" s="223"/>
      <c r="D6" s="223"/>
      <c r="E6" s="59"/>
      <c r="F6" s="59"/>
      <c r="G6" s="59"/>
      <c r="H6" s="59"/>
      <c r="I6" s="100"/>
      <c r="J6" s="100"/>
    </row>
    <row r="7" spans="1:10" ht="25.5" customHeight="1" x14ac:dyDescent="0.25">
      <c r="A7" s="60"/>
      <c r="B7" s="219" t="s">
        <v>301</v>
      </c>
      <c r="C7" s="219"/>
      <c r="D7" s="219"/>
      <c r="E7" s="219"/>
      <c r="F7" s="219"/>
      <c r="G7" s="219"/>
      <c r="H7" s="219"/>
      <c r="I7" s="100"/>
      <c r="J7" s="100"/>
    </row>
    <row r="8" spans="1:10" ht="52.5" customHeight="1" x14ac:dyDescent="0.25">
      <c r="A8" s="39"/>
      <c r="B8" s="71" t="s">
        <v>13</v>
      </c>
      <c r="C8" s="71" t="s">
        <v>22</v>
      </c>
      <c r="D8" s="70" t="s">
        <v>0</v>
      </c>
      <c r="E8" s="71" t="s">
        <v>28</v>
      </c>
      <c r="F8" s="71" t="s">
        <v>66</v>
      </c>
      <c r="G8" s="71" t="s">
        <v>29</v>
      </c>
      <c r="H8" s="71" t="s">
        <v>30</v>
      </c>
    </row>
    <row r="9" spans="1:10" ht="18" customHeight="1" x14ac:dyDescent="0.25">
      <c r="A9" s="39"/>
      <c r="B9" s="61" t="s">
        <v>49</v>
      </c>
      <c r="C9" s="61" t="s">
        <v>50</v>
      </c>
      <c r="D9" s="61" t="s">
        <v>51</v>
      </c>
      <c r="E9" s="61" t="s">
        <v>52</v>
      </c>
      <c r="F9" s="61" t="s">
        <v>53</v>
      </c>
      <c r="G9" s="61" t="s">
        <v>54</v>
      </c>
      <c r="H9" s="61" t="s">
        <v>55</v>
      </c>
    </row>
    <row r="10" spans="1:10" s="101" customFormat="1" x14ac:dyDescent="0.25">
      <c r="A10" s="39"/>
      <c r="B10" s="62">
        <f ca="1">IF(ISNUMBER(OFFSET(B10,-1,0)), OFFSET(B10,-1,0)+1, 1)</f>
        <v>1</v>
      </c>
      <c r="C10" s="63"/>
      <c r="D10" s="63"/>
      <c r="E10" s="63"/>
      <c r="F10" s="63"/>
      <c r="G10" s="63"/>
      <c r="H10" s="64"/>
    </row>
    <row r="11" spans="1:10" s="101" customFormat="1" x14ac:dyDescent="0.25">
      <c r="A11" s="39"/>
      <c r="B11" s="62">
        <f ca="1">IF(ISNUMBER(OFFSET(B11,-1,0)), OFFSET(B11,-1,0)+1, 1)</f>
        <v>2</v>
      </c>
      <c r="C11" s="63"/>
      <c r="D11" s="63"/>
      <c r="E11" s="63"/>
      <c r="F11" s="63"/>
      <c r="G11" s="63"/>
      <c r="H11" s="64"/>
    </row>
    <row r="12" spans="1:10" s="101" customFormat="1" x14ac:dyDescent="0.25">
      <c r="A12" s="39"/>
      <c r="B12" s="65">
        <f ca="1">IF(ISNUMBER(OFFSET(B12,-1,0)), OFFSET(B12,-1,0)+1, 1)</f>
        <v>3</v>
      </c>
      <c r="C12" s="66"/>
      <c r="D12" s="66"/>
      <c r="E12" s="66"/>
      <c r="F12" s="66"/>
      <c r="G12" s="66"/>
      <c r="H12" s="67"/>
    </row>
    <row r="13" spans="1:10" x14ac:dyDescent="0.25">
      <c r="B13" s="65">
        <f t="shared" ref="B13:B59" ca="1" si="0">IF(ISNUMBER(OFFSET(B13,-1,0)), OFFSET(B13,-1,0)+1, 1)</f>
        <v>4</v>
      </c>
      <c r="C13" s="66"/>
      <c r="D13" s="66"/>
      <c r="E13" s="66"/>
      <c r="F13" s="66"/>
      <c r="G13" s="66"/>
      <c r="H13" s="67"/>
    </row>
    <row r="14" spans="1:10" x14ac:dyDescent="0.25">
      <c r="B14" s="65">
        <f t="shared" ca="1" si="0"/>
        <v>5</v>
      </c>
      <c r="C14" s="66"/>
      <c r="D14" s="66"/>
      <c r="E14" s="66"/>
      <c r="F14" s="66"/>
      <c r="G14" s="66"/>
      <c r="H14" s="67"/>
    </row>
    <row r="15" spans="1:10" x14ac:dyDescent="0.25">
      <c r="B15" s="65">
        <f t="shared" ca="1" si="0"/>
        <v>6</v>
      </c>
      <c r="C15" s="66"/>
      <c r="D15" s="66"/>
      <c r="E15" s="66"/>
      <c r="F15" s="66"/>
      <c r="G15" s="66"/>
      <c r="H15" s="67"/>
    </row>
    <row r="16" spans="1:10" x14ac:dyDescent="0.25">
      <c r="B16" s="65">
        <f t="shared" ca="1" si="0"/>
        <v>7</v>
      </c>
      <c r="C16" s="66"/>
      <c r="D16" s="66"/>
      <c r="E16" s="66"/>
      <c r="F16" s="66"/>
      <c r="G16" s="66"/>
      <c r="H16" s="67"/>
    </row>
    <row r="17" spans="2:8" x14ac:dyDescent="0.25">
      <c r="B17" s="65">
        <f t="shared" ca="1" si="0"/>
        <v>8</v>
      </c>
      <c r="C17" s="66"/>
      <c r="D17" s="66"/>
      <c r="E17" s="66"/>
      <c r="F17" s="66"/>
      <c r="G17" s="66"/>
      <c r="H17" s="67"/>
    </row>
    <row r="18" spans="2:8" x14ac:dyDescent="0.25">
      <c r="B18" s="65">
        <f t="shared" ca="1" si="0"/>
        <v>9</v>
      </c>
      <c r="C18" s="66"/>
      <c r="D18" s="66"/>
      <c r="E18" s="66"/>
      <c r="F18" s="66"/>
      <c r="G18" s="66"/>
      <c r="H18" s="67"/>
    </row>
    <row r="19" spans="2:8" x14ac:dyDescent="0.25">
      <c r="B19" s="65">
        <f t="shared" ca="1" si="0"/>
        <v>10</v>
      </c>
      <c r="C19" s="66"/>
      <c r="D19" s="66"/>
      <c r="E19" s="66"/>
      <c r="F19" s="66"/>
      <c r="G19" s="66"/>
      <c r="H19" s="67"/>
    </row>
    <row r="20" spans="2:8" x14ac:dyDescent="0.25">
      <c r="B20" s="65">
        <f t="shared" ca="1" si="0"/>
        <v>11</v>
      </c>
      <c r="C20" s="66"/>
      <c r="D20" s="66"/>
      <c r="E20" s="66"/>
      <c r="F20" s="66"/>
      <c r="G20" s="66"/>
      <c r="H20" s="67"/>
    </row>
    <row r="21" spans="2:8" x14ac:dyDescent="0.25">
      <c r="B21" s="65">
        <f t="shared" ca="1" si="0"/>
        <v>12</v>
      </c>
      <c r="C21" s="66"/>
      <c r="D21" s="66"/>
      <c r="E21" s="66"/>
      <c r="F21" s="66"/>
      <c r="G21" s="66"/>
      <c r="H21" s="67"/>
    </row>
    <row r="22" spans="2:8" x14ac:dyDescent="0.25">
      <c r="B22" s="65">
        <f t="shared" ca="1" si="0"/>
        <v>13</v>
      </c>
      <c r="C22" s="66"/>
      <c r="D22" s="66"/>
      <c r="E22" s="66"/>
      <c r="F22" s="66"/>
      <c r="G22" s="66"/>
      <c r="H22" s="67"/>
    </row>
    <row r="23" spans="2:8" x14ac:dyDescent="0.25">
      <c r="B23" s="65">
        <f t="shared" ca="1" si="0"/>
        <v>14</v>
      </c>
      <c r="C23" s="66"/>
      <c r="D23" s="66"/>
      <c r="E23" s="66"/>
      <c r="F23" s="66"/>
      <c r="G23" s="66"/>
      <c r="H23" s="67"/>
    </row>
    <row r="24" spans="2:8" x14ac:dyDescent="0.25">
      <c r="B24" s="65">
        <f t="shared" ca="1" si="0"/>
        <v>15</v>
      </c>
      <c r="C24" s="66"/>
      <c r="D24" s="66"/>
      <c r="E24" s="66"/>
      <c r="F24" s="66"/>
      <c r="G24" s="66"/>
      <c r="H24" s="67"/>
    </row>
    <row r="25" spans="2:8" x14ac:dyDescent="0.25">
      <c r="B25" s="65">
        <f t="shared" ca="1" si="0"/>
        <v>16</v>
      </c>
      <c r="C25" s="66"/>
      <c r="D25" s="66"/>
      <c r="E25" s="66"/>
      <c r="F25" s="66"/>
      <c r="G25" s="66"/>
      <c r="H25" s="67"/>
    </row>
    <row r="26" spans="2:8" x14ac:dyDescent="0.25">
      <c r="B26" s="65">
        <f t="shared" ca="1" si="0"/>
        <v>17</v>
      </c>
      <c r="C26" s="66"/>
      <c r="D26" s="66"/>
      <c r="E26" s="66"/>
      <c r="F26" s="66"/>
      <c r="G26" s="66"/>
      <c r="H26" s="67"/>
    </row>
    <row r="27" spans="2:8" x14ac:dyDescent="0.25">
      <c r="B27" s="65">
        <f t="shared" ca="1" si="0"/>
        <v>18</v>
      </c>
      <c r="C27" s="66"/>
      <c r="D27" s="66"/>
      <c r="E27" s="66"/>
      <c r="F27" s="66"/>
      <c r="G27" s="66"/>
      <c r="H27" s="67"/>
    </row>
    <row r="28" spans="2:8" x14ac:dyDescent="0.25">
      <c r="B28" s="65">
        <f t="shared" ca="1" si="0"/>
        <v>19</v>
      </c>
      <c r="C28" s="66"/>
      <c r="D28" s="66"/>
      <c r="E28" s="66"/>
      <c r="F28" s="66"/>
      <c r="G28" s="66"/>
      <c r="H28" s="67"/>
    </row>
    <row r="29" spans="2:8" x14ac:dyDescent="0.25">
      <c r="B29" s="65">
        <f t="shared" ca="1" si="0"/>
        <v>20</v>
      </c>
      <c r="C29" s="66"/>
      <c r="D29" s="66"/>
      <c r="E29" s="66"/>
      <c r="F29" s="66"/>
      <c r="G29" s="66"/>
      <c r="H29" s="67"/>
    </row>
    <row r="30" spans="2:8" x14ac:dyDescent="0.25">
      <c r="B30" s="65">
        <f t="shared" ca="1" si="0"/>
        <v>21</v>
      </c>
      <c r="C30" s="66"/>
      <c r="D30" s="66"/>
      <c r="E30" s="66"/>
      <c r="F30" s="66"/>
      <c r="G30" s="66"/>
      <c r="H30" s="67"/>
    </row>
    <row r="31" spans="2:8" x14ac:dyDescent="0.25">
      <c r="B31" s="65">
        <f t="shared" ca="1" si="0"/>
        <v>22</v>
      </c>
      <c r="C31" s="66"/>
      <c r="D31" s="66"/>
      <c r="E31" s="66"/>
      <c r="F31" s="66"/>
      <c r="G31" s="66"/>
      <c r="H31" s="67"/>
    </row>
    <row r="32" spans="2:8" x14ac:dyDescent="0.25">
      <c r="B32" s="65">
        <f t="shared" ca="1" si="0"/>
        <v>23</v>
      </c>
      <c r="C32" s="66"/>
      <c r="D32" s="66"/>
      <c r="E32" s="66"/>
      <c r="F32" s="66"/>
      <c r="G32" s="66"/>
      <c r="H32" s="67"/>
    </row>
    <row r="33" spans="2:8" x14ac:dyDescent="0.25">
      <c r="B33" s="65">
        <f t="shared" ca="1" si="0"/>
        <v>24</v>
      </c>
      <c r="C33" s="66"/>
      <c r="D33" s="66"/>
      <c r="E33" s="66"/>
      <c r="F33" s="66"/>
      <c r="G33" s="66"/>
      <c r="H33" s="67"/>
    </row>
    <row r="34" spans="2:8" x14ac:dyDescent="0.25">
      <c r="B34" s="65">
        <f t="shared" ca="1" si="0"/>
        <v>25</v>
      </c>
      <c r="C34" s="66"/>
      <c r="D34" s="66"/>
      <c r="E34" s="66"/>
      <c r="F34" s="66"/>
      <c r="G34" s="66"/>
      <c r="H34" s="67"/>
    </row>
    <row r="35" spans="2:8" x14ac:dyDescent="0.25">
      <c r="B35" s="65">
        <f t="shared" ca="1" si="0"/>
        <v>26</v>
      </c>
      <c r="C35" s="66"/>
      <c r="D35" s="66"/>
      <c r="E35" s="66"/>
      <c r="F35" s="66"/>
      <c r="G35" s="66"/>
      <c r="H35" s="67"/>
    </row>
    <row r="36" spans="2:8" x14ac:dyDescent="0.25">
      <c r="B36" s="65">
        <f t="shared" ca="1" si="0"/>
        <v>27</v>
      </c>
      <c r="C36" s="66"/>
      <c r="D36" s="66"/>
      <c r="E36" s="66"/>
      <c r="F36" s="66"/>
      <c r="G36" s="66"/>
      <c r="H36" s="67"/>
    </row>
    <row r="37" spans="2:8" x14ac:dyDescent="0.25">
      <c r="B37" s="65">
        <f t="shared" ca="1" si="0"/>
        <v>28</v>
      </c>
      <c r="C37" s="66"/>
      <c r="D37" s="66"/>
      <c r="E37" s="66"/>
      <c r="F37" s="66"/>
      <c r="G37" s="66"/>
      <c r="H37" s="67"/>
    </row>
    <row r="38" spans="2:8" x14ac:dyDescent="0.25">
      <c r="B38" s="65">
        <f t="shared" ca="1" si="0"/>
        <v>29</v>
      </c>
      <c r="C38" s="66"/>
      <c r="D38" s="66"/>
      <c r="E38" s="66"/>
      <c r="F38" s="66"/>
      <c r="G38" s="66"/>
      <c r="H38" s="67"/>
    </row>
    <row r="39" spans="2:8" x14ac:dyDescent="0.25">
      <c r="B39" s="65">
        <f t="shared" ca="1" si="0"/>
        <v>30</v>
      </c>
      <c r="C39" s="66"/>
      <c r="D39" s="66"/>
      <c r="E39" s="66"/>
      <c r="F39" s="66"/>
      <c r="G39" s="66"/>
      <c r="H39" s="67"/>
    </row>
    <row r="40" spans="2:8" x14ac:dyDescent="0.25">
      <c r="B40" s="65">
        <f t="shared" ca="1" si="0"/>
        <v>31</v>
      </c>
      <c r="C40" s="66"/>
      <c r="D40" s="66"/>
      <c r="E40" s="66"/>
      <c r="F40" s="66"/>
      <c r="G40" s="66"/>
      <c r="H40" s="67"/>
    </row>
    <row r="41" spans="2:8" x14ac:dyDescent="0.25">
      <c r="B41" s="65">
        <f t="shared" ca="1" si="0"/>
        <v>32</v>
      </c>
      <c r="C41" s="66"/>
      <c r="D41" s="66"/>
      <c r="E41" s="66"/>
      <c r="F41" s="66"/>
      <c r="G41" s="66"/>
      <c r="H41" s="67"/>
    </row>
    <row r="42" spans="2:8" x14ac:dyDescent="0.25">
      <c r="B42" s="65">
        <f t="shared" ca="1" si="0"/>
        <v>33</v>
      </c>
      <c r="C42" s="66"/>
      <c r="D42" s="66"/>
      <c r="E42" s="66"/>
      <c r="F42" s="66"/>
      <c r="G42" s="66"/>
      <c r="H42" s="67"/>
    </row>
    <row r="43" spans="2:8" x14ac:dyDescent="0.25">
      <c r="B43" s="65">
        <f t="shared" ca="1" si="0"/>
        <v>34</v>
      </c>
      <c r="C43" s="66"/>
      <c r="D43" s="66"/>
      <c r="E43" s="66"/>
      <c r="F43" s="66"/>
      <c r="G43" s="66"/>
      <c r="H43" s="67"/>
    </row>
    <row r="44" spans="2:8" x14ac:dyDescent="0.25">
      <c r="B44" s="65">
        <f t="shared" ca="1" si="0"/>
        <v>35</v>
      </c>
      <c r="C44" s="66"/>
      <c r="D44" s="66"/>
      <c r="E44" s="66"/>
      <c r="F44" s="66"/>
      <c r="G44" s="66"/>
      <c r="H44" s="67"/>
    </row>
    <row r="45" spans="2:8" x14ac:dyDescent="0.25">
      <c r="B45" s="65">
        <f t="shared" ca="1" si="0"/>
        <v>36</v>
      </c>
      <c r="C45" s="66"/>
      <c r="D45" s="66"/>
      <c r="E45" s="66"/>
      <c r="F45" s="66"/>
      <c r="G45" s="66"/>
      <c r="H45" s="67"/>
    </row>
    <row r="46" spans="2:8" x14ac:dyDescent="0.25">
      <c r="B46" s="65">
        <f t="shared" ca="1" si="0"/>
        <v>37</v>
      </c>
      <c r="C46" s="66"/>
      <c r="D46" s="66"/>
      <c r="E46" s="66"/>
      <c r="F46" s="66"/>
      <c r="G46" s="66"/>
      <c r="H46" s="67"/>
    </row>
    <row r="47" spans="2:8" x14ac:dyDescent="0.25">
      <c r="B47" s="65">
        <f t="shared" ca="1" si="0"/>
        <v>38</v>
      </c>
      <c r="C47" s="66"/>
      <c r="D47" s="66"/>
      <c r="E47" s="66"/>
      <c r="F47" s="66"/>
      <c r="G47" s="66"/>
      <c r="H47" s="67"/>
    </row>
    <row r="48" spans="2:8" x14ac:dyDescent="0.25">
      <c r="B48" s="65">
        <f t="shared" ca="1" si="0"/>
        <v>39</v>
      </c>
      <c r="C48" s="66"/>
      <c r="D48" s="66"/>
      <c r="E48" s="66"/>
      <c r="F48" s="66"/>
      <c r="G48" s="66"/>
      <c r="H48" s="67"/>
    </row>
    <row r="49" spans="2:8" x14ac:dyDescent="0.25">
      <c r="B49" s="65">
        <f t="shared" ca="1" si="0"/>
        <v>40</v>
      </c>
      <c r="C49" s="66"/>
      <c r="D49" s="66"/>
      <c r="E49" s="66"/>
      <c r="F49" s="66"/>
      <c r="G49" s="66"/>
      <c r="H49" s="67"/>
    </row>
    <row r="50" spans="2:8" x14ac:dyDescent="0.25">
      <c r="B50" s="65">
        <f t="shared" ca="1" si="0"/>
        <v>41</v>
      </c>
      <c r="C50" s="66"/>
      <c r="D50" s="66"/>
      <c r="E50" s="66"/>
      <c r="F50" s="66"/>
      <c r="G50" s="66"/>
      <c r="H50" s="67"/>
    </row>
    <row r="51" spans="2:8" x14ac:dyDescent="0.25">
      <c r="B51" s="65">
        <f t="shared" ca="1" si="0"/>
        <v>42</v>
      </c>
      <c r="C51" s="66"/>
      <c r="D51" s="66"/>
      <c r="E51" s="66"/>
      <c r="F51" s="66"/>
      <c r="G51" s="66"/>
      <c r="H51" s="67"/>
    </row>
    <row r="52" spans="2:8" x14ac:dyDescent="0.25">
      <c r="B52" s="65">
        <f t="shared" ca="1" si="0"/>
        <v>43</v>
      </c>
      <c r="C52" s="66"/>
      <c r="D52" s="66"/>
      <c r="E52" s="66"/>
      <c r="F52" s="66"/>
      <c r="G52" s="66"/>
      <c r="H52" s="67"/>
    </row>
    <row r="53" spans="2:8" x14ac:dyDescent="0.25">
      <c r="B53" s="65">
        <f t="shared" ca="1" si="0"/>
        <v>44</v>
      </c>
      <c r="C53" s="66"/>
      <c r="D53" s="66"/>
      <c r="E53" s="66"/>
      <c r="F53" s="66"/>
      <c r="G53" s="66"/>
      <c r="H53" s="67"/>
    </row>
    <row r="54" spans="2:8" x14ac:dyDescent="0.25">
      <c r="B54" s="65">
        <f t="shared" ca="1" si="0"/>
        <v>45</v>
      </c>
      <c r="C54" s="66"/>
      <c r="D54" s="66"/>
      <c r="E54" s="66"/>
      <c r="F54" s="66"/>
      <c r="G54" s="66"/>
      <c r="H54" s="67"/>
    </row>
    <row r="55" spans="2:8" x14ac:dyDescent="0.25">
      <c r="B55" s="65">
        <f t="shared" ca="1" si="0"/>
        <v>46</v>
      </c>
      <c r="C55" s="66"/>
      <c r="D55" s="66"/>
      <c r="E55" s="66"/>
      <c r="F55" s="66"/>
      <c r="G55" s="66"/>
      <c r="H55" s="67"/>
    </row>
    <row r="56" spans="2:8" x14ac:dyDescent="0.25">
      <c r="B56" s="65">
        <f t="shared" ca="1" si="0"/>
        <v>47</v>
      </c>
      <c r="C56" s="66"/>
      <c r="D56" s="66"/>
      <c r="E56" s="66"/>
      <c r="F56" s="66"/>
      <c r="G56" s="66"/>
      <c r="H56" s="67"/>
    </row>
    <row r="57" spans="2:8" x14ac:dyDescent="0.25">
      <c r="B57" s="65">
        <f t="shared" ca="1" si="0"/>
        <v>48</v>
      </c>
      <c r="C57" s="66"/>
      <c r="D57" s="66"/>
      <c r="E57" s="66"/>
      <c r="F57" s="66"/>
      <c r="G57" s="66"/>
      <c r="H57" s="67"/>
    </row>
    <row r="58" spans="2:8" x14ac:dyDescent="0.25">
      <c r="B58" s="65">
        <f t="shared" ca="1" si="0"/>
        <v>49</v>
      </c>
      <c r="C58" s="66"/>
      <c r="D58" s="66"/>
      <c r="E58" s="66"/>
      <c r="F58" s="66"/>
      <c r="G58" s="66"/>
      <c r="H58" s="67"/>
    </row>
    <row r="59" spans="2:8" x14ac:dyDescent="0.25">
      <c r="B59" s="65">
        <f t="shared" ca="1" si="0"/>
        <v>50</v>
      </c>
      <c r="C59" s="66"/>
      <c r="D59" s="66"/>
      <c r="E59" s="66"/>
      <c r="F59" s="66"/>
      <c r="G59" s="66"/>
      <c r="H59" s="67"/>
    </row>
  </sheetData>
  <sheetProtection password="CF20" sheet="1" formatCells="0" formatColumns="0" formatRows="0" insertRows="0" deleteRows="0"/>
  <mergeCells count="6">
    <mergeCell ref="B7:H7"/>
    <mergeCell ref="B2:H2"/>
    <mergeCell ref="B5:H5"/>
    <mergeCell ref="B3:E3"/>
    <mergeCell ref="B4:H4"/>
    <mergeCell ref="B6:D6"/>
  </mergeCells>
  <phoneticPr fontId="5" type="noConversion"/>
  <conditionalFormatting sqref="A8:H12 A5:B7 B13:H59">
    <cfRule type="expression" dxfId="48" priority="1">
      <formula>AND(CELL("защита", A5)=0, NOT(ISBLANK(A5)))</formula>
    </cfRule>
    <cfRule type="expression" dxfId="47" priority="2">
      <formula>AND(CELL("защита", A5)=0, ISBLANK(A5))</formula>
    </cfRule>
    <cfRule type="expression" dxfId="46" priority="3">
      <formula>CELL("защита", A5)=0</formula>
    </cfRule>
  </conditionalFormatting>
  <pageMargins left="0.39370078740157483" right="0.23622047244094491" top="0.74803149606299213" bottom="0.87" header="0.31496062992125984" footer="0.31496062992125984"/>
  <pageSetup paperSize="9" fitToHeight="0" orientation="landscape" r:id="rId1"/>
  <headerFooter>
    <oddFooter>&amp;L&amp;"PT Sans,обычный"&amp;9Подпись лица, 
имеющего право на подписание заявки&amp;C&amp;"PT Sans,обычный"&amp;9________________________________&amp;R&amp;"PT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111">
    <pageSetUpPr fitToPage="1"/>
  </sheetPr>
  <dimension ref="A1:N21"/>
  <sheetViews>
    <sheetView showGridLines="0" zoomScaleNormal="100" zoomScaleSheetLayoutView="9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E11" sqref="E11"/>
    </sheetView>
  </sheetViews>
  <sheetFormatPr defaultColWidth="0" defaultRowHeight="18.75" x14ac:dyDescent="0.25"/>
  <cols>
    <col min="1" max="1" width="4.28515625" style="72" customWidth="1"/>
    <col min="2" max="2" width="4.7109375" style="72" customWidth="1"/>
    <col min="3" max="3" width="9.28515625" style="72" customWidth="1"/>
    <col min="4" max="4" width="6.28515625" style="72" customWidth="1"/>
    <col min="5" max="5" width="18.28515625" style="72" customWidth="1"/>
    <col min="6" max="6" width="11.7109375" style="72" customWidth="1"/>
    <col min="7" max="7" width="22.5703125" style="72" customWidth="1"/>
    <col min="8" max="8" width="26.42578125" style="72" customWidth="1"/>
    <col min="9" max="9" width="15" style="72" customWidth="1"/>
    <col min="10" max="10" width="5.42578125" style="72" customWidth="1"/>
    <col min="11" max="11" width="12.28515625" style="72" customWidth="1"/>
    <col min="12" max="12" width="12" style="72" customWidth="1"/>
    <col min="13" max="13" width="17.28515625" style="72" customWidth="1"/>
    <col min="14" max="14" width="9.28515625" style="72" customWidth="1"/>
    <col min="15" max="15" width="9.28515625" style="72" hidden="1" customWidth="1"/>
    <col min="16" max="16384" width="9.28515625" style="72" hidden="1"/>
  </cols>
  <sheetData>
    <row r="1" spans="1:13" ht="20.100000000000001" customHeight="1" x14ac:dyDescent="0.25"/>
    <row r="2" spans="1:13" ht="25.5" customHeight="1" x14ac:dyDescent="0.25">
      <c r="B2" s="40" t="str">
        <f>ОФЕРТА!B2:C2&amp;" "&amp;ОФЕРТА!D2</f>
        <v xml:space="preserve">Заявка на участие в закупке № 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25.5" customHeight="1" x14ac:dyDescent="0.25">
      <c r="B3" s="40" t="str">
        <f>"Заказчик: "&amp;ОФЕРТА!D4</f>
        <v xml:space="preserve">Заказчик: 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ht="25.5" customHeight="1" x14ac:dyDescent="0.25">
      <c r="B4" s="221" t="str">
        <f>"Предмет договора: "&amp;ОФЕРТА!D8</f>
        <v xml:space="preserve">Предмет договора: </v>
      </c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</row>
    <row r="5" spans="1:13" ht="25.5" customHeight="1" x14ac:dyDescent="0.25">
      <c r="B5" s="68" t="str">
        <f>"Участник закупки: "&amp;IF(ISBLANK(Оферта_Наименование)," ",Оферта_Наименование)</f>
        <v xml:space="preserve">Участник закупки:  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ht="25.5" customHeight="1" thickBot="1" x14ac:dyDescent="0.3">
      <c r="B6" s="69" t="str">
        <f>"ИНН: "&amp;IF(ISBLANK(Оферта_ИНН)," ",Оферта_ИНН)</f>
        <v xml:space="preserve">ИНН:  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25.5" customHeight="1" x14ac:dyDescent="0.25">
      <c r="A7" s="73"/>
      <c r="B7" s="40" t="s">
        <v>59</v>
      </c>
      <c r="C7" s="40"/>
      <c r="D7" s="74"/>
      <c r="E7" s="74"/>
      <c r="F7" s="74"/>
      <c r="G7" s="74"/>
      <c r="H7" s="74"/>
      <c r="I7" s="74"/>
      <c r="J7" s="74"/>
      <c r="K7" s="74"/>
      <c r="L7" s="74"/>
      <c r="M7" s="74"/>
    </row>
    <row r="8" spans="1:13" ht="18.75" customHeight="1" x14ac:dyDescent="0.25">
      <c r="A8" s="224"/>
      <c r="B8" s="225" t="s">
        <v>13</v>
      </c>
      <c r="C8" s="225" t="s">
        <v>71</v>
      </c>
      <c r="D8" s="225" t="s">
        <v>3</v>
      </c>
      <c r="E8" s="225" t="s">
        <v>15</v>
      </c>
      <c r="F8" s="225" t="s">
        <v>18</v>
      </c>
      <c r="G8" s="225" t="s">
        <v>282</v>
      </c>
      <c r="H8" s="225" t="s">
        <v>283</v>
      </c>
      <c r="I8" s="228" t="s">
        <v>19</v>
      </c>
      <c r="J8" s="229"/>
      <c r="K8" s="228" t="s">
        <v>20</v>
      </c>
      <c r="L8" s="229"/>
      <c r="M8" s="230" t="s">
        <v>21</v>
      </c>
    </row>
    <row r="9" spans="1:13" ht="25.5" x14ac:dyDescent="0.25">
      <c r="A9" s="224"/>
      <c r="B9" s="226"/>
      <c r="C9" s="226"/>
      <c r="D9" s="226"/>
      <c r="E9" s="226"/>
      <c r="F9" s="226"/>
      <c r="G9" s="226"/>
      <c r="H9" s="226"/>
      <c r="I9" s="75" t="s">
        <v>22</v>
      </c>
      <c r="J9" s="75" t="s">
        <v>23</v>
      </c>
      <c r="K9" s="75" t="s">
        <v>24</v>
      </c>
      <c r="L9" s="75" t="s">
        <v>25</v>
      </c>
      <c r="M9" s="231"/>
    </row>
    <row r="10" spans="1:13" x14ac:dyDescent="0.25">
      <c r="A10" s="76"/>
      <c r="B10" s="77" t="s">
        <v>49</v>
      </c>
      <c r="C10" s="77" t="s">
        <v>69</v>
      </c>
      <c r="D10" s="77" t="s">
        <v>70</v>
      </c>
      <c r="E10" s="61" t="s">
        <v>50</v>
      </c>
      <c r="F10" s="77" t="s">
        <v>51</v>
      </c>
      <c r="G10" s="61" t="s">
        <v>52</v>
      </c>
      <c r="H10" s="77" t="s">
        <v>273</v>
      </c>
      <c r="I10" s="61" t="s">
        <v>54</v>
      </c>
      <c r="J10" s="77" t="s">
        <v>55</v>
      </c>
      <c r="K10" s="61" t="s">
        <v>56</v>
      </c>
      <c r="L10" s="77" t="s">
        <v>57</v>
      </c>
      <c r="M10" s="61" t="s">
        <v>58</v>
      </c>
    </row>
    <row r="11" spans="1:13" ht="30" customHeight="1" x14ac:dyDescent="0.25">
      <c r="A11" s="76"/>
      <c r="B11" s="78">
        <f t="shared" ref="B11:B20" ca="1" si="0">IF(ISNUMBER(OFFSET(B11,-1,0)), OFFSET(B11,-1,0)+1, 1)</f>
        <v>1</v>
      </c>
      <c r="C11" s="79" t="str">
        <f>ОсновнаяИнформация_НаименованиеУчастника</f>
        <v xml:space="preserve"> </v>
      </c>
      <c r="D11" s="79">
        <f t="shared" ref="D11:D20" si="1">Оферта_ИНН</f>
        <v>0</v>
      </c>
      <c r="E11" s="80"/>
      <c r="F11" s="80"/>
      <c r="G11" s="81"/>
      <c r="H11" s="81"/>
      <c r="I11" s="82"/>
      <c r="J11" s="80"/>
      <c r="K11" s="83"/>
      <c r="L11" s="83"/>
      <c r="M11" s="80"/>
    </row>
    <row r="12" spans="1:13" ht="30" customHeight="1" x14ac:dyDescent="0.25">
      <c r="A12" s="76"/>
      <c r="B12" s="78">
        <f t="shared" ca="1" si="0"/>
        <v>2</v>
      </c>
      <c r="C12" s="79" t="str">
        <f t="shared" ref="C12:C20" si="2">ОсновнаяИнформация_НаименованиеУчастника</f>
        <v xml:space="preserve"> </v>
      </c>
      <c r="D12" s="79">
        <f t="shared" si="1"/>
        <v>0</v>
      </c>
      <c r="E12" s="80"/>
      <c r="F12" s="80"/>
      <c r="G12" s="81"/>
      <c r="H12" s="81"/>
      <c r="I12" s="82"/>
      <c r="J12" s="80"/>
      <c r="K12" s="83"/>
      <c r="L12" s="83"/>
      <c r="M12" s="80"/>
    </row>
    <row r="13" spans="1:13" ht="30" customHeight="1" x14ac:dyDescent="0.25">
      <c r="A13" s="76"/>
      <c r="B13" s="78">
        <f ca="1">IF(ISNUMBER(OFFSET(B13,-1,0)), OFFSET(B13,-1,0)+1, 1)</f>
        <v>3</v>
      </c>
      <c r="C13" s="79" t="str">
        <f t="shared" si="2"/>
        <v xml:space="preserve"> </v>
      </c>
      <c r="D13" s="79">
        <f t="shared" si="1"/>
        <v>0</v>
      </c>
      <c r="E13" s="80"/>
      <c r="F13" s="80"/>
      <c r="G13" s="81"/>
      <c r="H13" s="81"/>
      <c r="I13" s="82"/>
      <c r="J13" s="80"/>
      <c r="K13" s="83"/>
      <c r="L13" s="83"/>
      <c r="M13" s="80"/>
    </row>
    <row r="14" spans="1:13" ht="30" customHeight="1" x14ac:dyDescent="0.25">
      <c r="A14" s="76"/>
      <c r="B14" s="78">
        <f t="shared" ca="1" si="0"/>
        <v>4</v>
      </c>
      <c r="C14" s="79" t="str">
        <f t="shared" si="2"/>
        <v xml:space="preserve"> </v>
      </c>
      <c r="D14" s="79">
        <f t="shared" si="1"/>
        <v>0</v>
      </c>
      <c r="E14" s="80"/>
      <c r="F14" s="80"/>
      <c r="G14" s="81"/>
      <c r="H14" s="81"/>
      <c r="I14" s="82"/>
      <c r="J14" s="80"/>
      <c r="K14" s="83"/>
      <c r="L14" s="83"/>
      <c r="M14" s="80"/>
    </row>
    <row r="15" spans="1:13" ht="30" customHeight="1" x14ac:dyDescent="0.25">
      <c r="A15" s="76"/>
      <c r="B15" s="78">
        <f t="shared" ca="1" si="0"/>
        <v>5</v>
      </c>
      <c r="C15" s="79" t="str">
        <f t="shared" si="2"/>
        <v xml:space="preserve"> </v>
      </c>
      <c r="D15" s="79">
        <f t="shared" si="1"/>
        <v>0</v>
      </c>
      <c r="E15" s="80"/>
      <c r="F15" s="80"/>
      <c r="G15" s="81"/>
      <c r="H15" s="81"/>
      <c r="I15" s="82"/>
      <c r="J15" s="80"/>
      <c r="K15" s="83"/>
      <c r="L15" s="83"/>
      <c r="M15" s="80"/>
    </row>
    <row r="16" spans="1:13" ht="30" customHeight="1" x14ac:dyDescent="0.25">
      <c r="A16" s="76"/>
      <c r="B16" s="78">
        <f t="shared" ca="1" si="0"/>
        <v>6</v>
      </c>
      <c r="C16" s="79" t="str">
        <f t="shared" si="2"/>
        <v xml:space="preserve"> </v>
      </c>
      <c r="D16" s="79">
        <f t="shared" si="1"/>
        <v>0</v>
      </c>
      <c r="E16" s="80"/>
      <c r="F16" s="80"/>
      <c r="G16" s="81"/>
      <c r="H16" s="81"/>
      <c r="I16" s="82"/>
      <c r="J16" s="80"/>
      <c r="K16" s="83"/>
      <c r="L16" s="83"/>
      <c r="M16" s="80"/>
    </row>
    <row r="17" spans="1:13" ht="30" customHeight="1" x14ac:dyDescent="0.25">
      <c r="A17" s="76"/>
      <c r="B17" s="78">
        <f t="shared" ca="1" si="0"/>
        <v>7</v>
      </c>
      <c r="C17" s="79" t="str">
        <f t="shared" si="2"/>
        <v xml:space="preserve"> </v>
      </c>
      <c r="D17" s="79">
        <f t="shared" si="1"/>
        <v>0</v>
      </c>
      <c r="E17" s="80"/>
      <c r="F17" s="80"/>
      <c r="G17" s="81"/>
      <c r="H17" s="81"/>
      <c r="I17" s="82"/>
      <c r="J17" s="80"/>
      <c r="K17" s="83"/>
      <c r="L17" s="83"/>
      <c r="M17" s="80"/>
    </row>
    <row r="18" spans="1:13" ht="30" customHeight="1" x14ac:dyDescent="0.25">
      <c r="A18" s="76"/>
      <c r="B18" s="78">
        <f t="shared" ca="1" si="0"/>
        <v>8</v>
      </c>
      <c r="C18" s="79" t="str">
        <f t="shared" si="2"/>
        <v xml:space="preserve"> </v>
      </c>
      <c r="D18" s="79">
        <f t="shared" si="1"/>
        <v>0</v>
      </c>
      <c r="E18" s="80"/>
      <c r="F18" s="80"/>
      <c r="G18" s="81"/>
      <c r="H18" s="81"/>
      <c r="I18" s="82"/>
      <c r="J18" s="80"/>
      <c r="K18" s="83"/>
      <c r="L18" s="83"/>
      <c r="M18" s="80"/>
    </row>
    <row r="19" spans="1:13" ht="30" customHeight="1" x14ac:dyDescent="0.25">
      <c r="A19" s="76"/>
      <c r="B19" s="78">
        <f t="shared" ca="1" si="0"/>
        <v>9</v>
      </c>
      <c r="C19" s="79" t="str">
        <f t="shared" si="2"/>
        <v xml:space="preserve"> </v>
      </c>
      <c r="D19" s="79">
        <f t="shared" si="1"/>
        <v>0</v>
      </c>
      <c r="E19" s="80"/>
      <c r="F19" s="80"/>
      <c r="G19" s="81"/>
      <c r="H19" s="81"/>
      <c r="I19" s="82"/>
      <c r="J19" s="80"/>
      <c r="K19" s="83"/>
      <c r="L19" s="83"/>
      <c r="M19" s="80"/>
    </row>
    <row r="20" spans="1:13" ht="30" customHeight="1" x14ac:dyDescent="0.25">
      <c r="A20" s="76"/>
      <c r="B20" s="84">
        <f t="shared" ca="1" si="0"/>
        <v>10</v>
      </c>
      <c r="C20" s="85" t="str">
        <f t="shared" si="2"/>
        <v xml:space="preserve"> </v>
      </c>
      <c r="D20" s="85">
        <f t="shared" si="1"/>
        <v>0</v>
      </c>
      <c r="E20" s="86"/>
      <c r="F20" s="86"/>
      <c r="G20" s="87"/>
      <c r="H20" s="87"/>
      <c r="I20" s="88"/>
      <c r="J20" s="86"/>
      <c r="K20" s="89"/>
      <c r="L20" s="89"/>
      <c r="M20" s="80"/>
    </row>
    <row r="21" spans="1:13" ht="54" customHeight="1" x14ac:dyDescent="0.25">
      <c r="A21" s="90"/>
      <c r="B21" s="91"/>
      <c r="C21" s="91"/>
      <c r="D21" s="91"/>
      <c r="E21" s="227" t="s">
        <v>26</v>
      </c>
      <c r="F21" s="227"/>
      <c r="G21" s="227"/>
      <c r="H21" s="227"/>
      <c r="I21" s="227"/>
      <c r="J21" s="227"/>
      <c r="K21" s="227"/>
      <c r="L21" s="227"/>
      <c r="M21" s="227"/>
    </row>
  </sheetData>
  <sheetProtection password="CF20" sheet="1" formatCells="0" formatColumns="0" formatRows="0" insertRows="0" sort="0" autoFilter="0"/>
  <mergeCells count="13">
    <mergeCell ref="E21:M21"/>
    <mergeCell ref="K8:L8"/>
    <mergeCell ref="M8:M9"/>
    <mergeCell ref="C8:C9"/>
    <mergeCell ref="D8:D9"/>
    <mergeCell ref="H8:H9"/>
    <mergeCell ref="I8:J8"/>
    <mergeCell ref="B4:M4"/>
    <mergeCell ref="A8:A9"/>
    <mergeCell ref="B8:B9"/>
    <mergeCell ref="E8:E9"/>
    <mergeCell ref="F8:F9"/>
    <mergeCell ref="G8:G9"/>
  </mergeCells>
  <phoneticPr fontId="5" type="noConversion"/>
  <conditionalFormatting sqref="A21:E21 A5:M20 A4:B4 A2:M3">
    <cfRule type="expression" dxfId="33" priority="1">
      <formula>AND(CELL("защита", A2)=0, NOT(ISBLANK(A2)))</formula>
    </cfRule>
    <cfRule type="expression" dxfId="32" priority="2">
      <formula>AND(CELL("защита", A2)=0, ISBLANK(A2))</formula>
    </cfRule>
    <cfRule type="expression" dxfId="31" priority="3">
      <formula>CELL("защита", A2)=0</formula>
    </cfRule>
  </conditionalFormatting>
  <dataValidations count="4">
    <dataValidation type="custom" errorStyle="warning" allowBlank="1" showInputMessage="1" showErrorMessage="1" error="ИНН — не меньше 10, не больше 12 цифр" prompt="ИНН — 10 цифр для юр. лиц, 12 цифр для физ. лиц." sqref="J11:J20" xr:uid="{00000000-0002-0000-0700-000000000000}">
      <formula1>AND(ISNUMBER(VALUE(J11)), OR(LEN(J11)=10, LEN(J11)=12))</formula1>
    </dataValidation>
    <dataValidation type="date" operator="greaterThan" allowBlank="1" showInputMessage="1" showErrorMessage="1" error="Только дата" prompt="Только дата" sqref="K11:L20" xr:uid="{00000000-0002-0000-0700-000001000000}">
      <formula1>1</formula1>
    </dataValidation>
    <dataValidation type="decimal" operator="greaterThan" allowBlank="1" showInputMessage="1" showErrorMessage="1" prompt="Только число._x000a_Если цена договора в тексте договора не определена числом, то ее необходимо расчитать и указать числом._x000a_Для безвозмездных договоров расчет не требуется." sqref="G11:G20" xr:uid="{00000000-0002-0000-0700-000002000000}">
      <formula1>-1000000000000</formula1>
    </dataValidation>
    <dataValidation type="decimal" operator="greaterThan" allowBlank="1" showInputMessage="1" showErrorMessage="1" prompt="Только число. На основании прилагаемых: актов выполненных работ КС-2, КС-3; актов оказанных услуг._x000a_Если объем исполнения не определен числом, то его необходимо расчитать и указать числом._x000a_Для безвозмездных договоров расчет не требуется." sqref="H11:H20" xr:uid="{00000000-0002-0000-0700-000003000000}">
      <formula1>-1000000000000</formula1>
    </dataValidation>
  </dataValidations>
  <hyperlinks>
    <hyperlink ref="M8" r:id="rId1" display="http://zakupki.gov.ru/epz/main/public/home.html" xr:uid="{00000000-0004-0000-0700-000000000000}"/>
  </hyperlinks>
  <pageMargins left="0.39370078740157483" right="0.23622047244094491" top="0.74803149606299213" bottom="0.82677165354330717" header="0.31496062992125984" footer="0.31496062992125984"/>
  <pageSetup paperSize="9" scale="88" fitToHeight="0" orientation="landscape" r:id="rId2"/>
  <headerFooter>
    <oddFooter>&amp;L&amp;"PT Sans,обычный"&amp;10Подпись лица, имеющего право
на подписание заявки&amp;C&amp;"PT Sans,обычный"&amp;10______________________________&amp;R&amp;"PT Sans,обычный"&amp;9&amp;A
&amp;D
&amp;"PT Sans,полужирный"Страница &amp;P из &amp;N</oddFooter>
  </headerFooter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1"/>
  <dimension ref="A1:M5"/>
  <sheetViews>
    <sheetView topLeftCell="A6" workbookViewId="0">
      <selection activeCell="A5" sqref="A1:XFD5"/>
    </sheetView>
  </sheetViews>
  <sheetFormatPr defaultRowHeight="15" x14ac:dyDescent="0.25"/>
  <cols>
    <col min="1" max="1" width="26.5703125" style="103" customWidth="1"/>
    <col min="2" max="3" width="19.7109375" style="103" customWidth="1"/>
    <col min="4" max="4" width="26.28515625" style="103" customWidth="1"/>
    <col min="5" max="5" width="26.42578125" style="103" customWidth="1"/>
    <col min="6" max="6" width="25.42578125" style="103" customWidth="1"/>
    <col min="7" max="7" width="25.28515625" style="103" customWidth="1"/>
    <col min="8" max="13" width="19.7109375" style="103" customWidth="1"/>
  </cols>
  <sheetData>
    <row r="1" spans="1:8" hidden="1" x14ac:dyDescent="0.25">
      <c r="A1" s="103" t="s">
        <v>42</v>
      </c>
      <c r="B1" s="103" t="s">
        <v>3</v>
      </c>
      <c r="C1" s="103" t="s">
        <v>4</v>
      </c>
      <c r="D1" s="103" t="s">
        <v>74</v>
      </c>
      <c r="E1" s="103" t="s">
        <v>312</v>
      </c>
      <c r="F1" s="103" t="s">
        <v>75</v>
      </c>
      <c r="G1" s="103" t="s">
        <v>313</v>
      </c>
      <c r="H1" s="103" t="s">
        <v>247</v>
      </c>
    </row>
    <row r="2" spans="1:8" hidden="1" x14ac:dyDescent="0.25">
      <c r="A2" s="103">
        <f>ОсновнаяИнформация_СокрНаименование</f>
        <v>0</v>
      </c>
      <c r="B2" s="103" t="str">
        <f>ОсновнаяИнформация_ИННУчастника</f>
        <v xml:space="preserve"> </v>
      </c>
      <c r="C2" s="103">
        <f>ОсновнаяИнформация_КППУчастника</f>
        <v>0</v>
      </c>
      <c r="D2" s="103">
        <f>ОсновнаяИнформация_МестонахождениеУчастника</f>
        <v>0</v>
      </c>
      <c r="E2" s="104">
        <f>Анкета!D33</f>
        <v>0</v>
      </c>
      <c r="F2" s="103">
        <f>Анкета!D35</f>
        <v>0</v>
      </c>
      <c r="G2" s="104">
        <f>Анкета!D37</f>
        <v>0</v>
      </c>
      <c r="H2" s="103">
        <f>СМСП</f>
        <v>0</v>
      </c>
    </row>
    <row r="3" spans="1:8" hidden="1" x14ac:dyDescent="0.25"/>
    <row r="4" spans="1:8" hidden="1" x14ac:dyDescent="0.25">
      <c r="A4" s="103" t="s">
        <v>324</v>
      </c>
    </row>
    <row r="5" spans="1:8" hidden="1" x14ac:dyDescent="0.25">
      <c r="A5" s="103">
        <f>ЗамечанияПредложения</f>
        <v>0</v>
      </c>
    </row>
  </sheetData>
  <sheetProtection algorithmName="SHA-512" hashValue="Hun5OGntExP2xnPcVjkuZzschNALpghb5K3nE/96mtVOTrt0RCe8+Cj6ca2C7ubFUAFK6Cl9jb/94+1TdR5iBQ==" saltValue="c84xIT4RFtgNL1nUnON0RQ==" spinCount="100000" sheet="1" objects="1" scenarios="1"/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s q m i d = " e b c f 2 a d f - 9 3 b 5 - 4 d e 7 - 8 c 9 0 - b 9 c e 5 6 b 7 d 3 9 3 "   x m l n s = " h t t p : / / s c h e m a s . m i c r o s o f t . c o m / D a t a M a s h u p " > A A A A A H Y F A A B Q S w M E F A A C A A g A M 2 q H V T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M 2 q H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N q h 1 V e w I d d b Q I A A N I F A A A T A B w A R m 9 y b X V s Y X M v U 2 V j d G l v b j E u b S C i G A A o o B Q A A A A A A A A A A A A A A A A A A A A A A A A A A A C l V F 1 r 2 l A Y v h f 8 D y / Z j U I m D H b X u Z t 2 g 7 G 7 t r A L I y X V M y q N O S W J m 0 O E 2 u 4 T C / v q m J Q y J 1 4 X Y r v M 1 I / 0 L 7 z n H + 0 9 J 1 J X t 7 m 6 C T H J e 9 6 P 5 3 n O c + K y g l f i N q z F 9 1 t L y U Q y 4 W 6 Z D i s C d v A C I 9 H A C H u i i Z / R x 4 H Y l z E c Q B Y s 5 i U T Q D 9 s i Y b Y o 8 x X O M Z Q r d 2 r F p i V e c S d 7 U 3 O t 1 P 3 S x b L L H P b Y 7 b n p j T D K L F M g T s 7 h s O 5 Z 2 A L T 6 g J H h o r v O A a N O g d H m E X 2 / T f M v A L f s A 2 4 E c 8 2 s B D w t Q 2 b g O + J z B 9 9 A G / 0 c M Y x 6 I p X h j 4 F Q M M J B i x e x N P C X O P U O 2 K 5 p 9 X M l X L r W p p H e y K Z e n g O R W W 1 i e 0 5 t D f W D c 3 L U Z E Z 7 n X c g 8 8 V s 5 q 8 4 o 1 / W H J L m Y 1 1 U P L 1 3 M r p m f m J 1 N v a K R E H 0 e E d 6 w u o o b n Q D N C v N B o o q r K r D u m 7 T 7 m T n m Z W 5 W y v f 5 s h 7 m p v y P W a 7 U Z a C B l n K Q N M N R I A + o F H q t 6 d R 0 o + 5 N S 7 Q B w S E V 7 o v l r R g e P 5 b Z c W a i n p 3 w 6 U n W J A U M Q D c A L e g t n G I 5 A P K f g U B x M k k d T r m v M I n e u 8 q d u a r 4 6 O j C z s A W p 3 F y K e b h z F z S y U q S U G c q N o w a B H E 7 P E Q a g K s 9 o y R e v 1 Z g Q A w 1 M u w j X a h 0 L T + 6 S e h E 8 Z V G f 2 o X Y j + k H 5 F v S E 7 9 P u p 8 v 3 D 2 O + S D 2 Q X U L S Q r p x N N Y F o U / g r g b h X 0 y / R t p U P Q X G H V M i 7 E 6 k d q z M Z 4 t U N 1 V V C O a G 0 P y x d u r i Y t A O a F I g y I B 6 S p 3 u / + / 1 R B / T L T 0 T 0 7 t q s / J 8 N J Z 0 g m S P I V 6 4 i V 5 / 9 K T q 6 z M n 7 D 4 8 C l b / q P J 9 d + f s O m h q q e T i Z J 9 f Y R L P w B Q S w E C L Q A U A A I A C A A z a o d V O t e N f K c A A A D 4 A A A A E g A A A A A A A A A A A A A A A A A A A A A A Q 2 9 u Z m l n L 1 B h Y 2 t h Z 2 U u e G 1 s U E s B A i 0 A F A A C A A g A M 2 q H V Q / K 6 a u k A A A A 6 Q A A A B M A A A A A A A A A A A A A A A A A 8 w A A A F t D b 2 5 0 Z W 5 0 X 1 R 5 c G V z X S 5 4 b W x Q S w E C L Q A U A A I A C A A z a o d V X s C H X W 0 C A A D S B Q A A E w A A A A A A A A A A A A A A A A D k A Q A A R m 9 y b X V s Y X M v U 2 V j d G l v b j E u b V B L B Q Y A A A A A A w A D A M I A A A C e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D g A A A A A A A I 8 O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l R D A l Q T E l R D A l Q k Y l R D A l Q k U l R D E l O D E l R D A l Q k U l R D A l Q j E l R D E l O E I l R D A l O T c l R D A l Q j A l R D A l Q k E l R D E l O D M l R D A l Q k Y l R D A l Q k U l R D A l Q k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P Q o d C / 0 L 7 R g d C + 0 L H R i 9 C X 0 L D Q u t G D 0 L / Q v t C 6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0 J v Q u N G B 0 Y I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Q o d C / 0 L 7 R g d C + 0 L H R i 9 C X 0 L D Q u t G D 0 L / Q v t C 6 L 9 C Y 0 L f Q v N C 1 0 L 3 Q t d C 9 0 L 3 R i 9 C 5 I N G C 0 L j Q v y 5 7 0 K H Q v 9 C + 0 Y H Q v t C x 0 Y s g 0 L f Q s N C 6 0 Y P Q v 9 C 6 0 L g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0 K H Q v 9 C + 0 Y H Q v t C x 0 Y v Q l 9 C w 0 L r R g 9 C / 0 L 7 Q u i / Q m N C 3 0 L z Q t d C 9 0 L X Q v d C 9 0 Y v Q u S D R g t C 4 0 L 8 u e 9 C h 0 L / Q v t G B 0 L 7 Q s d G L I N C 3 0 L D Q u t G D 0 L / Q u t C 4 L D B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v Q o d C / 0 L 7 R g d C + 0 L H R i y D Q t 9 C w 0 L r R g 9 C / 0 L r Q u C Z x d W 9 0 O 1 0 i I C 8 + P E V u d H J 5 I F R 5 c G U 9 I k Z p b G x D b 2 x 1 b W 5 U e X B l c y I g V m F s d W U 9 I n N C Z z 0 9 I i A v P j x F b n R y e S B U e X B l P S J G a W x s T G F z d F V w Z G F 0 Z W Q i I F Z h b H V l P S J k M j A y M i 0 x M i 0 w N 1 Q w N T o x N z o z O S 4 2 O D Q 2 M j U 2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A i I C 8 + P E V u d H J 5 I F R 5 c G U 9 I k F k Z G V k V G 9 E Y X R h T W 9 k Z W w i I F Z h b H V l P S J s M C I g L z 4 8 R W 5 0 c n k g V H l w Z T 0 i T m F 2 a W d h d G l v b l N 0 Z X B O Y W 1 l I i B W Y W x 1 Z T 0 i c 9 C d 0 L D Q s t C 4 0 L P Q s N G G 0 L j R j y I g L z 4 8 R W 5 0 c n k g V H l w Z T 0 i U X V l c n l J R C I g V m F s d W U 9 I n M y M m Y y Z D k y N S 0 5 N D F m L T Q z M G I t O G J j Y y 1 j Y T I 1 N j Y 4 Z T J k Y z k i I C 8 + P C 9 T d G F i b G V F b n R y a W V z P j w v S X R l b T 4 8 S X R l b T 4 8 S X R l b U x v Y 2 F 0 a W 9 u P j x J d G V t V H l w Z T 5 G b 3 J t d W x h P C 9 J d G V t V H l w Z T 4 8 S X R l b V B h d G g + U 2 V j d G l v b j E v J U Q w J U E x J U Q w J U J G J U Q w J U J F J U Q x J T g x J U Q w J U J F J U Q w J U I x J U Q x J T h C J U Q w J T k 3 J U Q w J U I w J U Q w J U J B J U Q x J T g z J U Q w J U J G J U Q w J U J F J U Q w J U J B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S V E M C V C R i V E M C V C R S V E M S U 4 M S V E M C V C R S V E M C V C M S V E M S U 4 Q i V E M C U 5 N y V E M C V C M C V E M C V C Q S V E M S U 4 M y V E M C V C R i V E M C V C R S V E M C V C Q S 8 l R D A l Q T E l R D A l Q k Y l R D A l Q k U l R D E l O D E l R D A l Q k U l R D A l Q j E l R D E l O E I l R D A l O T c l R D A l Q j A l R D A l Q k E l R D E l O D M l R D A l Q k Y l R D A l Q k U l R D A l Q k F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E l R D A l Q k Y l R D A l Q k U l R D E l O D E l R D A l Q k U l R D A l Q j E l R D E l O E I l R D A l O T c l R D A l Q j A l R D A l Q k E l R D E l O D M l R D A l Q k Y l R D A l Q k U l R D A l Q k E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x J U Q w J U J G J U Q w J U J F J U Q x J T g x J U Q w J U J F J U Q w J U I x J U Q x J T h C J U Q w J T k 3 J U Q w J U I w J U Q w J U J B J U Q x J T g z J U Q w J U J G J U Q w J U J F J U Q w J U J B L y V E M C V B M S V E M S U 4 M i V E M S U 4 M C V E M C V C R S V E M C V C Q S V E M C V C O C U y M C V E M S U 4 M S U y M C V E M C V C R i V E M S U 4 M C V E M C V C O C V E M C V C Q y V E M C V C N S V E M C V C R C V E M C V C N S V E M C V C R C V E M C V C R C V E M S U 4 Q i V E M C V C Q y U y M C V E M S U 4 N C V E M C V C O C V E M C V C Q i V E M S U 4 Q y V E M S U 4 M i V E M S U 4 M C V E M C V C R S V E M C V C Q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S V E M C V C R i V E M C V C R S V E M S U 4 M S V E M C V C R S V E M C V C M S V E M S U 4 Q i V E M C U 5 N y V E M C V C M C V E M C V C Q S V E M S U 4 M y V E M C V C R i V E M C V C R S V E M C V C Q S 8 l R D A l Q T M l R D A l Q j Q l R D A l Q j A l R D A l Q k I l R D A l Q j U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L v b 6 L I M O 2 k O 4 U I 9 A M k b 1 L g A A A A A C A A A A A A A D Z g A A w A A A A B A A A A C + r y h 8 k d L W D R Y W o v r N Z J 5 T A A A A A A S A A A C g A A A A E A A A A P F 3 p i y C D e f w R e P j q j 6 o u e J Q A A A A c u d 7 r F 4 F 1 T 0 Z / O Q Z p V r j e 0 b P O I u / w v T D G G t O O 3 O S 1 Y y U R Q d 6 v T 8 E s z s 8 X R l D b S 9 X B 8 7 2 v 6 5 q o k i U B y x 9 z v v c N N h P c d 7 k e 6 4 V O t l c h q B 6 X m s U A A A A g N c W d H w N 8 x b F v c A 7 x e Q V D Q y j U 1 M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94C5008B-44DA-40AD-8D69-5CBC0C9616E7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50</vt:i4>
      </vt:variant>
    </vt:vector>
  </HeadingPairs>
  <TitlesOfParts>
    <vt:vector size="60" baseType="lpstr">
      <vt:lpstr>ОФЕРТА</vt:lpstr>
      <vt:lpstr>Анкета</vt:lpstr>
      <vt:lpstr>Виды работ</vt:lpstr>
      <vt:lpstr>Отсутствие задолженности</vt:lpstr>
      <vt:lpstr>Кадры</vt:lpstr>
      <vt:lpstr>Категория специалиста</vt:lpstr>
      <vt:lpstr>МТР</vt:lpstr>
      <vt:lpstr>Опыт</vt:lpstr>
      <vt:lpstr>&gt;&gt;&gt; &gt;&gt;&gt;</vt:lpstr>
      <vt:lpstr>СпособыЗакупок</vt:lpstr>
      <vt:lpstr>Гарантия</vt:lpstr>
      <vt:lpstr>Анкета!Заголовки_для_печати</vt:lpstr>
      <vt:lpstr>'Виды работ'!Заголовки_для_печати</vt:lpstr>
      <vt:lpstr>Кадры!Заголовки_для_печати</vt:lpstr>
      <vt:lpstr>МТР!Заголовки_для_печати</vt:lpstr>
      <vt:lpstr>Опыт!Заголовки_для_печати</vt:lpstr>
      <vt:lpstr>ОФЕРТА!Заголовки_для_печати</vt:lpstr>
      <vt:lpstr>ЗамечанияПредложения</vt:lpstr>
      <vt:lpstr>Анкета!Область_печати</vt:lpstr>
      <vt:lpstr>'Виды работ'!Область_печати</vt:lpstr>
      <vt:lpstr>Кадры!Область_печати</vt:lpstr>
      <vt:lpstr>МТР!Область_печати</vt:lpstr>
      <vt:lpstr>Опыт!Область_печати</vt:lpstr>
      <vt:lpstr>ОФЕРТА!Область_печати</vt:lpstr>
      <vt:lpstr>ОсновнаяИнформация_АдресЭлектроннойПочтыЛица</vt:lpstr>
      <vt:lpstr>ОсновнаяИнформация_АдресЭлектроннойПочтыРуководителя</vt:lpstr>
      <vt:lpstr>ОсновнаяИнформация_АдресЭлектроннойПочтыУчастника</vt:lpstr>
      <vt:lpstr>ОсновнаяИнформация_ДополнительныйТелефонЛица</vt:lpstr>
      <vt:lpstr>ОсновнаяИнформация_ДополнительныйТелефонРуководителя</vt:lpstr>
      <vt:lpstr>'Виды работ'!ОсновнаяИнформация_ИННУчастника</vt:lpstr>
      <vt:lpstr>ОсновнаяИнформация_ИННУчастника</vt:lpstr>
      <vt:lpstr>'Виды работ'!ОсновнаяИнформация_КППУчастника</vt:lpstr>
      <vt:lpstr>ОсновнаяИнформация_КППУчастника</vt:lpstr>
      <vt:lpstr>'Виды работ'!ОсновнаяИнформация_МестонахождениеУчастника</vt:lpstr>
      <vt:lpstr>ОсновнаяИнформация_МестонахождениеУчастника</vt:lpstr>
      <vt:lpstr>'Виды работ'!ОсновнаяИнформация_НаименованиеУчастника</vt:lpstr>
      <vt:lpstr>ОсновнаяИнформация_НаименованиеУчастника</vt:lpstr>
      <vt:lpstr>ОсновнаяИнформация_ОбщийТелефон</vt:lpstr>
      <vt:lpstr>'Виды работ'!ОсновнаяИнформация_ОГРНУчастника</vt:lpstr>
      <vt:lpstr>ОсновнаяИнформация_ОГРНУчастника</vt:lpstr>
      <vt:lpstr>'Виды работ'!ОсновнаяИнформация_ОКВЭДУчастника</vt:lpstr>
      <vt:lpstr>ОсновнаяИнформация_ОКВЭДУчастника</vt:lpstr>
      <vt:lpstr>'Виды работ'!ОсновнаяИнформация_ОКОПФУчастника</vt:lpstr>
      <vt:lpstr>ОсновнаяИнформация_ОКОПФУчастника</vt:lpstr>
      <vt:lpstr>'Виды работ'!ОсновнаяИнформация_ОКПОУчастника</vt:lpstr>
      <vt:lpstr>ОсновнаяИнформация_ОКПОУчастника</vt:lpstr>
      <vt:lpstr>ОсновнаяИнформация_ОсновнойТелефонЛица</vt:lpstr>
      <vt:lpstr>ОсновнаяИнформация_ОсновнойТелефонРуковод</vt:lpstr>
      <vt:lpstr>ОсновнаяИнформация_ОсновнойТелефонРуководителя</vt:lpstr>
      <vt:lpstr>'Виды работ'!ОсновнаяИнформация_ПочтовыйАдресУчастника</vt:lpstr>
      <vt:lpstr>ОсновнаяИнформация_ПочтовыйАдресУчастника</vt:lpstr>
      <vt:lpstr>ОсновнаяИнформация_СокрНаименование</vt:lpstr>
      <vt:lpstr>ОсновнаяИнформация_ФИОЛицаУполномоченного</vt:lpstr>
      <vt:lpstr>ОсновнаяИнформация_ФИОРуковод</vt:lpstr>
      <vt:lpstr>ОсновнаяИнформация_ФИОРуководителя</vt:lpstr>
      <vt:lpstr>Оферта_ИНН</vt:lpstr>
      <vt:lpstr>Оферта_Наименование</vt:lpstr>
      <vt:lpstr>Оферта_Наименование_Участника</vt:lpstr>
      <vt:lpstr>Оферта_НаименованиеУчастника</vt:lpstr>
      <vt:lpstr>СМСП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Sokolov. Aleksandr</dc:creator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>Kokorina Ekaterina</cp:lastModifiedBy>
  <cp:lastPrinted>2023-08-25T05:53:25Z</cp:lastPrinted>
  <dcterms:created xsi:type="dcterms:W3CDTF">2015-06-05T18:19:34Z</dcterms:created>
  <dcterms:modified xsi:type="dcterms:W3CDTF">2023-10-27T02:23:26Z</dcterms:modified>
  <cp:category>Формы;Закупочная документация</cp:category>
</cp:coreProperties>
</file>