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1"/>
  <mc:AlternateContent xmlns:mc="http://schemas.openxmlformats.org/markup-compatibility/2006">
    <mc:Choice Requires="x15">
      <x15ac:absPath xmlns:x15ac="http://schemas.microsoft.com/office/spreadsheetml/2010/11/ac" url="\\Fs01\data01\Закупочная_комиссия\Документы.Подготовка\Комиссия по закупкам 2024\Заочно 25.01.2024\ТЗ по PR-направлениям\Документация\"/>
    </mc:Choice>
  </mc:AlternateContent>
  <xr:revisionPtr revIDLastSave="0" documentId="13_ncr:1_{DFE04F78-8BD2-48F6-895B-3F17B592A0B9}" xr6:coauthVersionLast="47" xr6:coauthVersionMax="47" xr10:uidLastSave="{00000000-0000-0000-0000-000000000000}"/>
  <bookViews>
    <workbookView xWindow="28680" yWindow="-120" windowWidth="29040" windowHeight="15840" tabRatio="904" xr2:uid="{00000000-000D-0000-FFFF-FFFF00000000}"/>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Ценовое предложение" sheetId="26" r:id="rId7"/>
    <sheet name="Ценовое предложение (СМР)" sheetId="25" r:id="rId8"/>
    <sheet name="Гарантийное письмо" sheetId="18" r:id="rId9"/>
    <sheet name="Кадры" sheetId="5" r:id="rId10"/>
    <sheet name="Категория специалиста" sheetId="24" state="hidden" r:id="rId11"/>
    <sheet name="МТР" sheetId="6" r:id="rId12"/>
    <sheet name="Собственники" sheetId="7" r:id="rId13"/>
    <sheet name="Опыт" sheetId="3" r:id="rId14"/>
    <sheet name="Претензии" sheetId="14" r:id="rId15"/>
    <sheet name="Суд. решения" sheetId="15" r:id="rId16"/>
    <sheet name="Согласие" sheetId="17" r:id="rId17"/>
    <sheet name="&gt;&gt;&gt; &gt;&gt;&gt;" sheetId="22" r:id="rId18"/>
    <sheet name="СпособыЗакупок" sheetId="21" state="hidden" r:id="rId19"/>
  </sheets>
  <externalReferences>
    <externalReference r:id="rId20"/>
    <externalReference r:id="rId21"/>
    <externalReference r:id="rId22"/>
  </externalReference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ExternalData_1" localSheetId="18" hidden="1">СпособыЗакупок!$A$1:$A$11</definedName>
    <definedName name="ВНЕОБОРОТНЫЕ_АКТИВЫ" localSheetId="7">#REF!</definedName>
    <definedName name="ВНЕОБОРОТНЫЕ_АКТИВЫ">'Анкета. Баланс'!$D$30</definedName>
    <definedName name="Гарантия">'ОФЕРТА_ (начни с меня)'!$C$26</definedName>
    <definedName name="Доходы_будущих_периодов" localSheetId="7">#REF!</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9">Кадры!$5:$10</definedName>
    <definedName name="_xlnm.Print_Titles" localSheetId="11">МТР!$6:$10</definedName>
    <definedName name="_xlnm.Print_Titles" localSheetId="13">Опыт!$2:$11</definedName>
    <definedName name="_xlnm.Print_Titles" localSheetId="0">'ОФЕРТА_ (начни с меня)'!$2:$8</definedName>
    <definedName name="_xlnm.Print_Titles" localSheetId="14">Претензии!$6:$11</definedName>
    <definedName name="_xlnm.Print_Titles" localSheetId="12">Собственники!$8:$12</definedName>
    <definedName name="_xlnm.Print_Titles" localSheetId="4">'Соответствие требованиям'!$6:$9</definedName>
    <definedName name="_xlnm.Print_Titles" localSheetId="15">'Суд. решения'!$6:$13</definedName>
    <definedName name="КАПИТАЛ_И_РЕЗЕРВЫ" localSheetId="7">#REF!</definedName>
    <definedName name="КАПИТАЛ_И_РЕЗЕРВЫ">'Анкета. Баланс'!$D$23</definedName>
    <definedName name="КРАТКОСРОЧНЫЕ_ОБЯЗАТЕЛЬСТВА" localSheetId="7">#REF!</definedName>
    <definedName name="КРАТКОСРОЧНЫЕ_ОБЯЗАТЕЛЬСТВА">'Анкета. Баланс'!$D$17</definedName>
    <definedName name="НаличиеКадровыхРесурсов" localSheetId="7">#REF!</definedName>
    <definedName name="НаличиеКадровыхРесурсов">'Соответствие требованиям'!$E$22</definedName>
    <definedName name="НаличиеМатериальноТехническихРесурсов" localSheetId="7">#REF!</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8">'Гарантийное письмо'!$A$1:$AB$24</definedName>
    <definedName name="_xlnm.Print_Area" localSheetId="9">Кадры!$B$1:$K$22</definedName>
    <definedName name="_xlnm.Print_Area" localSheetId="11">МТР!$B$2:$H$60</definedName>
    <definedName name="_xlnm.Print_Area" localSheetId="13">Опыт!$B$2:$P$22</definedName>
    <definedName name="_xlnm.Print_Area" localSheetId="0">'ОФЕРТА_ (начни с меня)'!$B$2:$D$47</definedName>
    <definedName name="_xlnm.Print_Area" localSheetId="14">Претензии!$B$2:$K$22</definedName>
    <definedName name="_xlnm.Print_Area" localSheetId="12">Собственники!$B$2:$P$16</definedName>
    <definedName name="_xlnm.Print_Area" localSheetId="16">Согласие!$B$2:$AL$50</definedName>
    <definedName name="_xlnm.Print_Area" localSheetId="4">'Соответствие требованиям'!$B$2:$F$38</definedName>
    <definedName name="_xlnm.Print_Area" localSheetId="15">'Суд. решения'!$B$2:$M$23</definedName>
    <definedName name="_xlnm.Print_Area" localSheetId="7">'Ценовое предложение (СМР)'!$B$2:$G$32</definedName>
    <definedName name="ОБОРОТНЫЕ_АКТИВЫ" localSheetId="7">#REF!</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 localSheetId="7">#REF!</definedName>
    <definedName name="ОсновнаяИнформация_АдресЭлектроннойПочтыУчастника">Анкета!$D$10</definedName>
    <definedName name="ОсновнаяИнформация_ГородМестонахождения" localSheetId="7">#REF!</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 localSheetId="6">'[1]1.1. Анкета'!$D$12</definedName>
    <definedName name="ОсновнаяИнформация_ИННУчастника" localSheetId="7">#REF!</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 localSheetId="6">'[1]1.1. Анкета'!$D$13</definedName>
    <definedName name="ОсновнаяИнформация_КППУчастника" localSheetId="7">#REF!</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 localSheetId="7">#REF!</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 localSheetId="6">'[1]1.1. Анкета'!$D$3</definedName>
    <definedName name="ОсновнаяИнформация_НаименованиеУчастника" localSheetId="7">#REF!</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 localSheetId="7">#REF!</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 localSheetId="7">#REF!</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 localSheetId="7">#REF!</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 localSheetId="7">#REF!</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 localSheetId="7">#REF!</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 localSheetId="7">#REF!</definedName>
    <definedName name="Оценочные_обязательства">'Анкета. Баланс'!$D$21</definedName>
    <definedName name="Претензии" localSheetId="14">Претензии!$E$13</definedName>
    <definedName name="ПрохождениеТехническогоАудита" localSheetId="7">#REF!</definedName>
    <definedName name="ПрохождениеТехническогоАудита">'Соответствие требованиям'!$E$29</definedName>
    <definedName name="СМСП">Анкета!$D$47</definedName>
    <definedName name="ФЗ223?">'[2]1. Основная информация &gt;'!$C$7</definedName>
    <definedName name="Финансовые_вложения" localSheetId="7">#REF!</definedName>
    <definedName name="Финансовые_вложения">'Анкета. Баланс'!$D$16</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26" l="1"/>
  <c r="G29" i="25" l="1"/>
  <c r="G28" i="25"/>
  <c r="G27" i="25"/>
  <c r="G26" i="25"/>
  <c r="G25" i="25"/>
  <c r="G24" i="25"/>
  <c r="G23" i="25"/>
  <c r="G22" i="25"/>
  <c r="G21" i="25"/>
  <c r="G20" i="25"/>
  <c r="G19" i="25"/>
  <c r="G18" i="25"/>
  <c r="G17" i="25"/>
  <c r="G16" i="25"/>
  <c r="E15" i="25"/>
  <c r="G15" i="25" s="1"/>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Ефремов Дмитрий</author>
  </authors>
  <commentList>
    <comment ref="D8" authorId="0" shapeId="0" xr:uid="{00000000-0006-0000-0300-00000100000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xr16:uid="{00000000-0015-0000-FFFF-FFFF02000000}"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xr16:uid="{00000000-0015-0000-FFFF-FFFF03000000}"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<sst xmlns="http://schemas.openxmlformats.org/spreadsheetml/2006/main" count="708" uniqueCount="540">
  <si>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</si>
  <si>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</si>
  <si>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</si>
  <si>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</si>
  <si>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</si>
  <si>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</si>
  <si>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</si>
  <si>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</si>
  <si>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</si>
  <si>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</si>
  <si>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</si>
  <si>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</si>
  <si>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</si>
  <si>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</si>
  <si>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</si>
  <si>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</si>
  <si>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</si>
  <si>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</si>
  <si>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</si>
  <si>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</si>
  <si>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</si>
  <si>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</si>
  <si>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</si>
  <si>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</si>
  <si>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</si>
  <si>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</si>
  <si>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</si>
  <si>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</si>
  <si>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</si>
  <si>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</si>
  <si>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</si>
  <si>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</si>
  <si>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</si>
  <si>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</si>
  <si>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</si>
  <si>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</si>
  <si>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</si>
  <si>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</si>
  <si>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</si>
  <si>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</si>
  <si>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</si>
  <si>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</si>
  <si>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</si>
  <si>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</si>
  <si>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</si>
  <si>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</si>
  <si>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</si>
  <si>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</si>
  <si>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</si>
  <si>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</si>
  <si>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</si>
  <si>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</si>
  <si>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</si>
  <si>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</si>
  <si>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</si>
  <si>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</si>
  <si>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</si>
  <si>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</si>
  <si>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</si>
  <si>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</si>
  <si>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</si>
  <si>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</si>
  <si>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</si>
  <si>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</si>
  <si>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</si>
  <si>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</si>
  <si>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</si>
  <si>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</si>
  <si>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</si>
  <si>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</si>
  <si>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</si>
  <si>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</si>
  <si>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</si>
  <si>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</si>
  <si>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</si>
  <si>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</si>
  <si>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</si>
  <si>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</si>
  <si>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</si>
  <si>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</si>
  <si>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</si>
  <si>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</si>
  <si>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</si>
  <si>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</si>
  <si>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</si>
  <si>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</si>
  <si>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</si>
  <si>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</si>
  <si>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</si>
  <si>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</si>
  <si>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</si>
  <si>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</si>
  <si>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</si>
  <si>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</si>
  <si>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</si>
  <si>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</si>
  <si>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</si>
  <si>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</si>
  <si>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</si>
  <si>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</si>
  <si>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</si>
  <si>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</si>
  <si>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</si>
  <si>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</si>
  <si>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</si>
  <si>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</si>
  <si>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</si>
  <si>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</si>
  <si>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</si>
  <si>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</si>
  <si>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</si>
  <si>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</si>
  <si>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</si>
  <si>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</si>
  <si>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</si>
  <si>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</si>
  <si>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</si>
  <si>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</si>
  <si>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</si>
  <si>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</si>
  <si>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</si>
  <si>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</si>
  <si>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</si>
  <si>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</si>
  <si>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</si>
  <si>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</si>
  <si>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</si>
  <si>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</si>
  <si>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</si>
  <si>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</si>
  <si>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</si>
  <si>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</si>
  <si>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</si>
  <si>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</si>
  <si>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</si>
  <si>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</si>
  <si>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</si>
  <si>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</si>
  <si>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</si>
  <si>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</si>
  <si>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</si>
  <si>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</si>
  <si>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</si>
  <si>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</si>
  <si>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</si>
  <si>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</si>
  <si>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</si>
  <si>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</si>
  <si>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</si>
  <si>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</si>
  <si>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</si>
  <si>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</si>
  <si>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</si>
  <si>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</si>
  <si>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</si>
  <si>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</si>
  <si>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</si>
  <si>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</si>
  <si>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</si>
  <si>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</si>
  <si>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</si>
  <si>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</si>
  <si>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</si>
  <si>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</si>
  <si>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</si>
  <si>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</si>
  <si>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</si>
  <si>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</si>
  <si>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</si>
  <si>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</si>
  <si>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</si>
  <si>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</si>
  <si>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</si>
  <si>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</si>
  <si>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</si>
  <si>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</si>
  <si>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</si>
  <si>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</si>
  <si>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</si>
  <si>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</si>
  <si>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</si>
  <si>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</si>
  <si>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</si>
  <si>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</si>
  <si>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</si>
  <si>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</si>
  <si>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</si>
  <si>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</si>
  <si>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</si>
  <si>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</si>
  <si>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</si>
  <si>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</si>
  <si>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</si>
  <si>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</si>
  <si>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</si>
  <si>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</si>
  <si>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</si>
  <si>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</si>
  <si>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</si>
  <si>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</si>
  <si>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</si>
  <si>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</si>
  <si>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</si>
  <si>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</si>
  <si>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</si>
  <si>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</si>
  <si>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</si>
  <si>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</si>
  <si>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</si>
  <si>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</si>
  <si>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</si>
  <si>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</si>
  <si>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</si>
  <si>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</si>
  <si>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</si>
  <si>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</si>
  <si>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</si>
  <si>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</si>
  <si>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</si>
  <si>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</si>
  <si>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</si>
  <si>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</si>
  <si>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</si>
  <si>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</si>
  <si>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</si>
  <si>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</si>
  <si>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</si>
  <si>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</si>
  <si>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</si>
  <si>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</si>
  <si>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</si>
  <si>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</si>
  <si>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</si>
  <si>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</si>
  <si>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</si>
  <si>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</si>
  <si>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</si>
  <si>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</si>
  <si>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</si>
  <si>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</si>
  <si>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</si>
  <si>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</si>
  <si>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</si>
  <si>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</si>
  <si>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</si>
  <si>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</si>
  <si>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</si>
  <si>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</si>
  <si>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</si>
  <si>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</si>
  <si>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</si>
  <si>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</si>
  <si>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</si>
  <si>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</si>
  <si>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</si>
  <si>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</si>
  <si>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</si>
  <si>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</si>
  <si>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</si>
  <si>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</si>
  <si>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</si>
  <si>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</si>
  <si>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</si>
  <si>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</si>
  <si>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</si>
  <si>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</si>
  <si>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</si>
  <si>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</si>
  <si>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</si>
  <si>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</si>
  <si>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</si>
  <si>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</si>
  <si>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</si>
  <si>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</si>
  <si>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</si>
  <si>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</si>
  <si>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</si>
  <si>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</si>
  <si>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</si>
  <si>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</si>
  <si>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</si>
  <si>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</si>
  <si>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</si>
  <si>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</si>
  <si>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</si>
  <si>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</si>
  <si>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</si>
  <si>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</si>
  <si>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</si>
  <si>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</si>
  <si>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</si>
  <si>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</si>
  <si>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</si>
  <si>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</si>
  <si>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</si>
  <si>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</si>
  <si>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</si>
  <si>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</si>
  <si>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</si>
  <si>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</si>
  <si>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</si>
  <si>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</si>
  <si>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</si>
  <si>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</si>
  <si>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</si>
  <si>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</si>
  <si>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</si>
  <si>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</si>
  <si>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</si>
  <si>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</si>
  <si>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</si>
  <si>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</si>
  <si>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</si>
  <si>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</si>
  <si>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</si>
  <si>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</si>
  <si>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</si>
  <si>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</si>
  <si>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</si>
  <si>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</si>
  <si>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</si>
  <si>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</si>
  <si>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</si>
  <si>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</si>
  <si>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</si>
  <si>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</si>
  <si>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</si>
  <si>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</si>
  <si>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</si>
  <si>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</si>
  <si>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</si>
  <si>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</si>
  <si>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</si>
  <si>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</si>
  <si>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</si>
  <si>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</si>
  <si>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</si>
  <si>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</si>
  <si>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</si>
  <si>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</si>
  <si>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</si>
  <si>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</si>
  <si>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</si>
  <si>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</si>
  <si>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</si>
  <si>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</si>
  <si>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</si>
  <si>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</si>
  <si>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</si>
  <si>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</si>
  <si>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</si>
  <si>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</si>
  <si>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</si>
  <si>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</si>
  <si>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</si>
  <si>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</si>
  <si>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</si>
  <si>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</si>
  <si>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</si>
  <si>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</si>
  <si>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</si>
  <si>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</si>
  <si>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</si>
  <si>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</si>
  <si>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</si>
  <si>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</si>
  <si>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</si>
  <si>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</si>
  <si>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</si>
  <si>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</si>
  <si>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</si>
  <si>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</si>
  <si>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</si>
  <si>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</si>
  <si>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</si>
  <si>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</si>
  <si>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</si>
  <si>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</si>
  <si>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</si>
  <si>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</si>
  <si>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</si>
  <si>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</si>
  <si>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</si>
  <si>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</si>
  <si>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</si>
  <si>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</si>
  <si>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</si>
  <si>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</si>
  <si>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</si>
  <si>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</si>
  <si>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</si>
  <si>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</si>
  <si>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</si>
  <si>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</si>
  <si>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</si>
  <si>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</si>
  <si>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</si>
  <si>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</si>
  <si>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</si>
  <si>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</si>
  <si>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</si>
  <si>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</si>
  <si>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</si>
  <si>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</si>
  <si>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</si>
  <si>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</si>
  <si>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</si>
  <si>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</si>
  <si>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</si>
  <si>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</si>
  <si>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</si>
  <si>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</si>
  <si>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</si>
  <si>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</si>
  <si>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</si>
  <si>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</si>
  <si>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</si>
  <si>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</si>
  <si>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</si>
  <si>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</si>
  <si>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</si>
  <si>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</si>
  <si>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</si>
  <si>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</si>
  <si>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</si>
  <si>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</si>
  <si>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</si>
  <si>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</si>
  <si>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</si>
  <si>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</si>
  <si>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</si>
  <si>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</si>
  <si>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</si>
  <si>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</si>
  <si>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</si>
  <si>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</si>
  <si>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</si>
  <si>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</si>
  <si>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</si>
  <si>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</si>
  <si>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</si>
  <si>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</si>
  <si>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</si>
  <si>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</si>
  <si>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</si>
  <si>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</si>
  <si>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</si>
  <si>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</si>
  <si>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</si>
  <si>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</si>
  <si>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</si>
  <si>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</si>
  <si>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</si>
  <si>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</si>
  <si>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</si>
  <si>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</si>
  <si>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</si>
  <si>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</si>
  <si>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</si>
  <si>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</si>
  <si>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</si>
  <si>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</si>
  <si>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</si>
  <si>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</si>
  <si>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</si>
  <si>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</si>
  <si>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</si>
  <si>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</si>
  <si>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</si>
  <si>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</si>
  <si>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</si>
  <si>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</si>
  <si>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</si>
  <si>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</si>
  <si>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</si>
  <si>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</si>
  <si>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</si>
  <si>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</si>
  <si>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</si>
  <si>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</si>
  <si>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</si>
  <si>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</si>
  <si>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</si>
  <si>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</si>
  <si>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</si>
  <si>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</si>
  <si>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</si>
  <si>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</si>
  <si>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</si>
  <si>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</si>
  <si>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</si>
  <si>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</si>
  <si>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</si>
  <si>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</si>
  <si>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</si>
  <si>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</si>
  <si>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</si>
  <si>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</si>
  <si>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</si>
  <si>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Заполняется, если закупаются строительно-монтажные работы</t>
  </si>
  <si>
    <t>Заявка на участие в закупке</t>
  </si>
  <si>
    <t>Ценовое предложение (СМР)</t>
  </si>
  <si>
    <t>№ закупки</t>
  </si>
  <si>
    <t>A080201</t>
  </si>
  <si>
    <t>A080202</t>
  </si>
  <si>
    <t>Система налогообложения участника закупки</t>
  </si>
  <si>
    <t>Вводные данные</t>
  </si>
  <si>
    <t>Цена, руб (без НДС)</t>
  </si>
  <si>
    <t>НДС (%)</t>
  </si>
  <si>
    <t>Цена, руб с НДС</t>
  </si>
  <si>
    <t>Предложенная цена договора (итого), в том числе:</t>
  </si>
  <si>
    <t>Материалы поставки Подрядчика</t>
  </si>
  <si>
    <t>Оборудование поставки Подрядчика</t>
  </si>
  <si>
    <t xml:space="preserve">Фонд оплаты труда </t>
  </si>
  <si>
    <t>Эксплуатация машин и механизмов</t>
  </si>
  <si>
    <t>Накладные расходы</t>
  </si>
  <si>
    <t>Сметная прибыль</t>
  </si>
  <si>
    <t xml:space="preserve">Временные здания и сооружения </t>
  </si>
  <si>
    <t xml:space="preserve">Зимнее удорожание </t>
  </si>
  <si>
    <t>ПНР</t>
  </si>
  <si>
    <t>Командировочные (вахтовые) затраты</t>
  </si>
  <si>
    <t>Перебазировка (мобилизация)</t>
  </si>
  <si>
    <t>Непредвиденные затраты, %</t>
  </si>
  <si>
    <t>Расходы на утилизацию</t>
  </si>
  <si>
    <t>Прочие затраты, в том числе</t>
  </si>
  <si>
    <t>Трудозатраты рабочих/механизаторов</t>
  </si>
  <si>
    <t>Человеко-час</t>
  </si>
  <si>
    <t>Ценовое предложение</t>
  </si>
  <si>
    <t>Фирменное наименование 
или ФИО участника закупки</t>
  </si>
  <si>
    <t>A080203</t>
  </si>
  <si>
    <t>A080200</t>
  </si>
  <si>
    <t>Ценовой параметр</t>
  </si>
  <si>
    <t>Единица измерения</t>
  </si>
  <si>
    <t>—</t>
  </si>
  <si>
    <t>Предлагаемая скидка к цене договора</t>
  </si>
  <si>
    <t>Процент</t>
  </si>
  <si>
    <r>
      <t>Предлагаемая цена договора</t>
    </r>
    <r>
      <rPr>
        <b/>
        <sz val="10"/>
        <color theme="1"/>
        <rFont val="PT Sans"/>
        <family val="2"/>
        <charset val="204"/>
      </rPr>
      <t xml:space="preserve"> 
без учета НДС</t>
    </r>
  </si>
  <si>
    <t>Рубль</t>
  </si>
  <si>
    <t>НДС предлагаемой цены договора</t>
  </si>
  <si>
    <r>
      <t xml:space="preserve">Предлагаемая цена договора 
</t>
    </r>
    <r>
      <rPr>
        <b/>
        <i/>
        <sz val="10"/>
        <color theme="1"/>
        <rFont val="PT Sans"/>
        <family val="2"/>
        <charset val="204"/>
      </rPr>
      <t>c учетом НДС</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</si>
</sst>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quot;Введите наименование участника в анкете, чтобы оно появилось здесь&quot;"/>
    <numFmt numFmtId="165" formatCode="[&lt;=9999999999]\+###\-###\-####;\+###_ \(###\)\ ###\-####"/>
    <numFmt numFmtId="166" formatCode="0&quot;%&quot;"/>
    <numFmt numFmtId="167" formatCode="0;;"/>
  </numFmts>
  <fonts count="4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sz val="12"/>
      <color rgb="FFFF0000"/>
      <name val="Calibri"/>
      <family val="2"/>
      <charset val="204"/>
      <scheme val="minor"/>
    </font>
    <font>
      <sz val="12"/>
      <color theme="0"/>
      <name val="Calibri"/>
      <family val="2"/>
      <charset val="204"/>
      <scheme val="minor"/>
    </font>
    <font>
      <b/>
      <sz val="12"/>
      <color theme="0"/>
      <name val="Calibri"/>
      <family val="2"/>
      <charset val="204"/>
      <scheme val="minor"/>
    </font>
    <font>
      <b/>
      <sz val="11"/>
      <color theme="1"/>
      <name val="PT Sans"/>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10"/>
      <color theme="1"/>
      <name val="Arial"/>
      <family val="2"/>
      <charset val="204"/>
    </font>
    <font>
      <b/>
      <sz val="10"/>
      <color theme="1"/>
      <name val="PT Sans"/>
      <family val="2"/>
      <charset val="204"/>
    </font>
    <font>
      <b/>
      <i/>
      <sz val="10"/>
      <color theme="1"/>
      <name val="PT Sans"/>
      <family val="2"/>
      <charset val="204"/>
    </font>
  </fonts>
  <fills count="5">
    <fill>
      <patternFill patternType="none"/>
    </fill>
    <fill>
      <patternFill patternType="gray125"/>
    </fill>
    <fill>
      <patternFill patternType="solid">
        <fgColor theme="0"/>
        <bgColor indexed="64"/>
      </patternFill>
    </fill>
    <fill>
      <patternFill patternType="solid">
        <fgColor rgb="FFFFFFCC"/>
      </patternFill>
    </fill>
    <fill>
      <patternFill patternType="solid">
        <fgColor rgb="FFA3D3FF"/>
        <bgColor indexed="64"/>
      </patternFill>
    </fill>
  </fills>
  <borders count="1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theme="1" tint="0.34998626667073579"/>
      </right>
      <top style="thin">
        <color indexed="64"/>
      </top>
      <bottom/>
      <diagonal/>
    </border>
    <border>
      <left style="thin">
        <color theme="1" tint="0.34998626667073579"/>
      </left>
      <right style="thin">
        <color theme="1" tint="0.34998626667073579"/>
      </right>
      <top style="thin">
        <color indexed="64"/>
      </top>
      <bottom/>
      <diagonal/>
    </border>
    <border>
      <left style="thin">
        <color theme="1" tint="0.34998626667073579"/>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auto="1"/>
      </left>
      <right style="medium">
        <color indexed="64"/>
      </right>
      <top/>
      <bottom style="thin">
        <color auto="1"/>
      </bottom>
      <diagonal/>
    </border>
    <border>
      <left style="thin">
        <color indexed="64"/>
      </left>
      <right/>
      <top style="thin">
        <color theme="1" tint="0.34998626667073579"/>
      </top>
      <bottom style="thin">
        <color theme="1" tint="0.34998626667073579"/>
      </bottom>
      <diagonal/>
    </border>
    <border>
      <left style="medium">
        <color indexed="64"/>
      </left>
      <right style="thin">
        <color indexed="64"/>
      </right>
      <top style="thin">
        <color indexed="64"/>
      </top>
      <bottom style="thin">
        <color indexed="64"/>
      </bottom>
      <diagonal/>
    </border>
  </borders>
  <cellStyleXfs count="4">
    <xf numFmtId="0" fontId="0" fillId="0" borderId="0"/>
    <xf numFmtId="0" fontId="3" fillId="0" borderId="0" applyNumberFormat="0" applyFill="0" applyBorder="0" applyAlignment="0" applyProtection="0"/>
    <xf numFmtId="0" fontId="5" fillId="3" borderId="43" applyNumberFormat="0" applyFont="0" applyAlignment="0" applyProtection="0"/>
    <xf numFmtId="0" fontId="1" fillId="0" borderId="0"/>
  </cellStyleXfs>
  <cellXfs count="428">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8" xfId="2" applyFont="1" applyBorder="1" applyAlignment="1" applyProtection="1">
      <alignment horizontal="left" vertical="center" wrapText="1"/>
      <protection hidden="1"/>
    </xf>
    <xf numFmtId="0" fontId="11" fillId="0" borderId="70" xfId="0" applyNumberFormat="1" applyFont="1" applyBorder="1" applyAlignment="1" applyProtection="1">
      <alignment horizontal="left" vertical="center" wrapText="1"/>
      <protection locked="0"/>
    </xf>
    <xf numFmtId="0" fontId="11" fillId="0" borderId="72" xfId="0" applyNumberFormat="1" applyFont="1" applyBorder="1" applyAlignment="1" applyProtection="1">
      <alignment horizontal="left" vertical="center" wrapText="1"/>
      <protection locked="0"/>
    </xf>
    <xf numFmtId="0" fontId="11" fillId="0" borderId="74" xfId="0" applyNumberFormat="1" applyFont="1" applyBorder="1" applyAlignment="1" applyProtection="1">
      <alignment horizontal="left" vertical="center" wrapText="1"/>
      <protection locked="0"/>
    </xf>
    <xf numFmtId="165" fontId="11" fillId="0" borderId="83" xfId="0" applyNumberFormat="1" applyFont="1" applyBorder="1" applyAlignment="1" applyProtection="1">
      <alignment horizontal="left" vertical="center" wrapText="1"/>
      <protection locked="0"/>
    </xf>
    <xf numFmtId="0" fontId="11" fillId="3" borderId="68" xfId="2" applyNumberFormat="1" applyFont="1" applyBorder="1" applyAlignment="1" applyProtection="1">
      <alignment horizontal="left" vertical="center" wrapText="1"/>
      <protection hidden="1"/>
    </xf>
    <xf numFmtId="0" fontId="11" fillId="3" borderId="70" xfId="2" applyNumberFormat="1" applyFont="1" applyBorder="1" applyAlignment="1" applyProtection="1">
      <alignment horizontal="left" vertical="center" wrapText="1"/>
      <protection hidden="1"/>
    </xf>
    <xf numFmtId="1" fontId="11" fillId="0" borderId="70" xfId="0" applyNumberFormat="1" applyFont="1" applyBorder="1" applyAlignment="1" applyProtection="1">
      <alignment horizontal="left" vertical="center" wrapText="1"/>
      <protection locked="0"/>
    </xf>
    <xf numFmtId="0" fontId="11" fillId="0" borderId="76" xfId="0" applyNumberFormat="1" applyFont="1" applyBorder="1" applyAlignment="1" applyProtection="1">
      <alignment horizontal="left" vertical="center" wrapText="1"/>
      <protection locked="0"/>
    </xf>
    <xf numFmtId="0" fontId="19" fillId="0" borderId="84" xfId="0" applyFont="1" applyBorder="1" applyAlignment="1">
      <alignment horizontal="left" vertical="center" wrapText="1"/>
    </xf>
    <xf numFmtId="49" fontId="11" fillId="0" borderId="81"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90"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6"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8" xfId="0" applyNumberFormat="1" applyFont="1" applyBorder="1" applyAlignment="1" applyProtection="1">
      <alignment horizontal="left" vertical="center" wrapText="1"/>
      <protection locked="0"/>
    </xf>
    <xf numFmtId="49" fontId="11" fillId="0" borderId="89"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1" xfId="0" applyFont="1" applyBorder="1" applyAlignment="1">
      <alignment horizontal="left" vertical="center" wrapText="1"/>
    </xf>
    <xf numFmtId="0" fontId="19" fillId="0" borderId="80" xfId="0" applyFont="1" applyBorder="1" applyAlignment="1">
      <alignment horizontal="left" vertical="center" wrapText="1"/>
    </xf>
    <xf numFmtId="0" fontId="11" fillId="0" borderId="0" xfId="0" applyFont="1" applyBorder="1" applyAlignment="1">
      <alignment horizontal="left" vertical="center"/>
    </xf>
    <xf numFmtId="49" fontId="19" fillId="0" borderId="39" xfId="0" applyNumberFormat="1" applyFont="1" applyBorder="1" applyAlignment="1">
      <alignment horizontal="left" vertical="center"/>
    </xf>
    <xf numFmtId="49" fontId="19" fillId="0" borderId="10" xfId="0" applyNumberFormat="1" applyFont="1" applyBorder="1" applyAlignment="1">
      <alignment horizontal="left" vertical="center"/>
    </xf>
    <xf numFmtId="49" fontId="19" fillId="0" borderId="40" xfId="0" applyNumberFormat="1" applyFont="1" applyBorder="1" applyAlignment="1">
      <alignment horizontal="left" vertical="center"/>
    </xf>
    <xf numFmtId="49" fontId="20" fillId="0" borderId="42"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2" xfId="0" applyNumberFormat="1" applyFont="1" applyBorder="1" applyAlignment="1">
      <alignment horizontal="center" vertical="center"/>
    </xf>
    <xf numFmtId="0" fontId="21" fillId="0" borderId="0" xfId="0" applyFont="1" applyAlignment="1">
      <alignment horizontal="left" vertical="center" wrapText="1"/>
    </xf>
    <xf numFmtId="0" fontId="15" fillId="0" borderId="0" xfId="0" applyFont="1" applyAlignment="1">
      <alignment horizontal="center" vertical="center"/>
    </xf>
    <xf numFmtId="0" fontId="10" fillId="0" borderId="91" xfId="0" applyFont="1" applyBorder="1" applyAlignment="1">
      <alignment vertical="center"/>
    </xf>
    <xf numFmtId="0" fontId="18" fillId="0" borderId="91" xfId="0" applyFont="1" applyBorder="1" applyAlignment="1">
      <alignment horizontal="left" vertical="center"/>
    </xf>
    <xf numFmtId="4" fontId="9" fillId="0" borderId="94"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5" xfId="0" applyFont="1" applyBorder="1" applyAlignment="1">
      <alignment horizontal="left" vertical="center" wrapText="1"/>
    </xf>
    <xf numFmtId="0" fontId="22" fillId="0" borderId="0" xfId="0" applyFont="1" applyAlignment="1">
      <alignment horizontal="left" vertical="center" wrapText="1"/>
    </xf>
    <xf numFmtId="0" fontId="9" fillId="0" borderId="93"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1"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1" xfId="0" applyFont="1" applyFill="1" applyBorder="1" applyAlignment="1">
      <alignment horizontal="left" vertical="center"/>
    </xf>
    <xf numFmtId="0" fontId="18" fillId="2" borderId="91"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1"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1"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27" fillId="0" borderId="0" xfId="0" applyFont="1" applyAlignment="1">
      <alignment horizontal="left" vertical="center"/>
    </xf>
    <xf numFmtId="0" fontId="19" fillId="0" borderId="4" xfId="0" applyFont="1" applyBorder="1" applyAlignment="1">
      <alignment horizontal="left" vertical="center" wrapText="1"/>
    </xf>
    <xf numFmtId="0" fontId="19" fillId="0" borderId="4" xfId="0" applyFont="1" applyFill="1" applyBorder="1" applyAlignment="1">
      <alignment horizontal="left" vertical="center" wrapText="1"/>
    </xf>
    <xf numFmtId="0" fontId="11"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31"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0" fillId="0" borderId="0" xfId="0" applyFont="1" applyAlignment="1">
      <alignment horizontal="left"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0" fontId="9" fillId="0" borderId="0" xfId="0" applyFont="1"/>
    <xf numFmtId="0" fontId="9" fillId="0" borderId="3" xfId="0" applyFont="1" applyBorder="1" applyAlignment="1">
      <alignment vertical="center"/>
    </xf>
    <xf numFmtId="0" fontId="9" fillId="0" borderId="3" xfId="0" applyFont="1" applyBorder="1"/>
    <xf numFmtId="0" fontId="16" fillId="0" borderId="3" xfId="0" applyFont="1" applyBorder="1" applyAlignment="1">
      <alignment vertical="center"/>
    </xf>
    <xf numFmtId="0" fontId="9" fillId="0" borderId="10" xfId="0" applyFont="1" applyBorder="1"/>
    <xf numFmtId="0" fontId="9" fillId="0" borderId="16" xfId="0" applyFont="1" applyBorder="1"/>
    <xf numFmtId="0" fontId="9" fillId="0" borderId="0" xfId="0" applyFont="1" applyAlignment="1">
      <alignment horizontal="center"/>
    </xf>
    <xf numFmtId="0" fontId="18" fillId="0" borderId="0" xfId="0" applyFont="1"/>
    <xf numFmtId="49" fontId="33" fillId="0" borderId="4" xfId="0" applyNumberFormat="1" applyFont="1" applyBorder="1" applyAlignment="1" applyProtection="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5" fillId="0" borderId="4" xfId="0" applyNumberFormat="1" applyFont="1" applyBorder="1" applyAlignment="1">
      <alignment horizontal="left" vertical="center" wrapText="1"/>
    </xf>
    <xf numFmtId="49" fontId="35" fillId="0" borderId="4" xfId="0" applyNumberFormat="1" applyFont="1" applyBorder="1" applyAlignment="1" applyProtection="1">
      <alignment horizontal="left" vertical="center" wrapText="1"/>
      <protection locked="0"/>
    </xf>
    <xf numFmtId="0" fontId="36" fillId="0" borderId="1" xfId="1" applyFont="1" applyBorder="1" applyAlignment="1">
      <alignment horizontal="left" vertical="center" wrapText="1"/>
    </xf>
    <xf numFmtId="0" fontId="10" fillId="0" borderId="0" xfId="0" applyFont="1" applyAlignment="1">
      <alignment vertical="center"/>
    </xf>
    <xf numFmtId="0" fontId="18" fillId="0" borderId="0" xfId="0" applyFont="1" applyAlignment="1">
      <alignment vertical="top"/>
    </xf>
    <xf numFmtId="0" fontId="10" fillId="0" borderId="0" xfId="0" applyFont="1" applyAlignment="1">
      <alignment vertical="top"/>
    </xf>
    <xf numFmtId="0" fontId="20" fillId="0" borderId="0" xfId="0" applyFont="1" applyAlignment="1">
      <alignment vertical="top"/>
    </xf>
    <xf numFmtId="0" fontId="10" fillId="0" borderId="0" xfId="0" applyFont="1" applyAlignment="1">
      <alignment horizontal="left" vertical="top"/>
    </xf>
    <xf numFmtId="0" fontId="18" fillId="0" borderId="0" xfId="0" applyFont="1" applyAlignment="1">
      <alignment horizontal="left" vertical="top"/>
    </xf>
    <xf numFmtId="0" fontId="18" fillId="0" borderId="0" xfId="0" applyFont="1" applyAlignment="1">
      <alignment horizontal="left"/>
    </xf>
    <xf numFmtId="0" fontId="38" fillId="2" borderId="0" xfId="0" applyFont="1" applyFill="1" applyAlignment="1">
      <alignment horizontal="left" vertical="center"/>
    </xf>
    <xf numFmtId="0" fontId="18" fillId="0" borderId="11" xfId="0" applyFont="1" applyBorder="1" applyAlignment="1">
      <alignment horizontal="left" vertical="center"/>
    </xf>
    <xf numFmtId="0" fontId="10" fillId="0" borderId="4" xfId="0" applyFont="1" applyBorder="1" applyAlignment="1" applyProtection="1">
      <alignment vertical="top"/>
      <protection locked="0"/>
    </xf>
    <xf numFmtId="0" fontId="39" fillId="2" borderId="0" xfId="0" applyFont="1" applyFill="1" applyAlignment="1">
      <alignment vertical="top"/>
    </xf>
    <xf numFmtId="0" fontId="10" fillId="0" borderId="1" xfId="0" applyFont="1" applyBorder="1" applyAlignment="1">
      <alignment horizontal="left" vertical="center" wrapText="1"/>
    </xf>
    <xf numFmtId="0" fontId="10" fillId="0" borderId="10" xfId="0" applyFont="1" applyBorder="1" applyAlignment="1">
      <alignment horizontal="left" vertical="center" wrapText="1"/>
    </xf>
    <xf numFmtId="0" fontId="10" fillId="0" borderId="2" xfId="0" applyFont="1" applyBorder="1" applyAlignment="1">
      <alignment horizontal="left" vertical="center" wrapText="1"/>
    </xf>
    <xf numFmtId="0" fontId="18" fillId="0" borderId="4" xfId="0" applyFont="1" applyBorder="1" applyAlignment="1">
      <alignment horizontal="center" vertical="center"/>
    </xf>
    <xf numFmtId="0" fontId="10" fillId="0" borderId="4" xfId="0" applyFont="1" applyBorder="1" applyAlignment="1">
      <alignment horizontal="left" vertical="center" wrapText="1"/>
    </xf>
    <xf numFmtId="0" fontId="18" fillId="0" borderId="104" xfId="0" applyFont="1" applyBorder="1" applyAlignment="1" applyProtection="1">
      <alignment horizontal="left" vertical="center"/>
      <protection locked="0"/>
    </xf>
    <xf numFmtId="166" fontId="18" fillId="0" borderId="105" xfId="0" applyNumberFormat="1" applyFont="1" applyBorder="1" applyAlignment="1" applyProtection="1">
      <alignment horizontal="left" vertical="center"/>
      <protection locked="0"/>
    </xf>
    <xf numFmtId="0" fontId="18" fillId="0" borderId="106" xfId="0" applyFont="1" applyBorder="1" applyAlignment="1" applyProtection="1">
      <alignment horizontal="left" vertical="center"/>
      <protection locked="0"/>
    </xf>
    <xf numFmtId="0" fontId="18" fillId="0" borderId="4" xfId="0" applyFont="1" applyBorder="1" applyAlignment="1">
      <alignment horizontal="left" vertical="center" wrapText="1"/>
    </xf>
    <xf numFmtId="0" fontId="18" fillId="0" borderId="2" xfId="0" applyFont="1" applyBorder="1" applyAlignment="1" applyProtection="1">
      <alignment horizontal="left" vertical="center"/>
      <protection locked="0"/>
    </xf>
    <xf numFmtId="166" fontId="18" fillId="0" borderId="4" xfId="0" applyNumberFormat="1" applyFont="1" applyBorder="1" applyAlignment="1" applyProtection="1">
      <alignment horizontal="left" vertical="center"/>
      <protection locked="0"/>
    </xf>
    <xf numFmtId="0" fontId="18" fillId="0" borderId="107" xfId="0" applyFont="1" applyBorder="1" applyAlignment="1" applyProtection="1">
      <alignment horizontal="left" vertical="center"/>
      <protection locked="0"/>
    </xf>
    <xf numFmtId="0" fontId="18" fillId="0" borderId="4" xfId="0" applyFont="1" applyBorder="1" applyAlignment="1" applyProtection="1">
      <alignment horizontal="left" vertical="center"/>
      <protection locked="0"/>
    </xf>
    <xf numFmtId="0" fontId="18" fillId="0" borderId="5" xfId="0" applyFont="1" applyBorder="1" applyAlignment="1" applyProtection="1">
      <alignment horizontal="left" vertical="center"/>
      <protection locked="0"/>
    </xf>
    <xf numFmtId="166" fontId="18" fillId="0" borderId="7" xfId="0" applyNumberFormat="1" applyFont="1" applyBorder="1" applyAlignment="1" applyProtection="1">
      <alignment horizontal="left" vertical="center"/>
      <protection locked="0"/>
    </xf>
    <xf numFmtId="0" fontId="18" fillId="0" borderId="108" xfId="0" applyFont="1" applyBorder="1" applyAlignment="1" applyProtection="1">
      <alignment horizontal="left" vertical="center"/>
      <protection locked="0"/>
    </xf>
    <xf numFmtId="49" fontId="18" fillId="0" borderId="6" xfId="0" applyNumberFormat="1" applyFont="1" applyBorder="1" applyAlignment="1">
      <alignment horizontal="left" vertical="center" wrapText="1"/>
    </xf>
    <xf numFmtId="0" fontId="18" fillId="0" borderId="0" xfId="0" applyFont="1" applyAlignment="1">
      <alignment horizontal="left" vertical="center" wrapText="1"/>
    </xf>
    <xf numFmtId="166" fontId="18" fillId="0" borderId="0" xfId="0" applyNumberFormat="1" applyFont="1" applyAlignment="1">
      <alignment horizontal="left" vertical="center"/>
    </xf>
    <xf numFmtId="0" fontId="18" fillId="0" borderId="0" xfId="0" applyFont="1" applyProtection="1">
      <protection locked="0"/>
    </xf>
    <xf numFmtId="0" fontId="18" fillId="0" borderId="109" xfId="0" applyFont="1" applyBorder="1" applyAlignment="1">
      <alignment horizontal="center" vertical="center"/>
    </xf>
    <xf numFmtId="0" fontId="18" fillId="0" borderId="110" xfId="0" applyFont="1" applyBorder="1" applyAlignment="1">
      <alignment vertical="center" wrapText="1"/>
    </xf>
    <xf numFmtId="0" fontId="18" fillId="0" borderId="0" xfId="0" applyFont="1" applyAlignment="1" applyProtection="1">
      <alignment vertical="center"/>
      <protection locked="0"/>
    </xf>
    <xf numFmtId="0" fontId="1" fillId="0" borderId="0" xfId="3"/>
    <xf numFmtId="0" fontId="40" fillId="0" borderId="0" xfId="3" applyFont="1" applyAlignment="1">
      <alignment vertical="center"/>
    </xf>
    <xf numFmtId="0" fontId="41" fillId="0" borderId="0" xfId="3" applyFont="1" applyAlignment="1">
      <alignment vertical="top"/>
    </xf>
    <xf numFmtId="0" fontId="42" fillId="0" borderId="0" xfId="3" applyFont="1" applyAlignment="1">
      <alignment vertical="top"/>
    </xf>
    <xf numFmtId="0" fontId="43" fillId="0" borderId="0" xfId="3" applyFont="1" applyAlignment="1">
      <alignment horizontal="left" vertical="center"/>
    </xf>
    <xf numFmtId="167" fontId="44" fillId="0" borderId="4" xfId="3" applyNumberFormat="1" applyFont="1" applyBorder="1" applyAlignment="1" applyProtection="1">
      <alignment horizontal="left" vertical="center" wrapText="1"/>
      <protection locked="0"/>
    </xf>
    <xf numFmtId="0" fontId="45" fillId="0" borderId="0" xfId="3" applyFont="1" applyAlignment="1">
      <alignment horizontal="left" vertical="center"/>
    </xf>
    <xf numFmtId="0" fontId="44" fillId="0" borderId="0" xfId="3" applyFont="1" applyAlignment="1">
      <alignment horizontal="left" vertical="center"/>
    </xf>
    <xf numFmtId="49" fontId="44" fillId="0" borderId="0" xfId="3" applyNumberFormat="1" applyFont="1" applyAlignment="1">
      <alignment horizontal="left" vertical="center" wrapText="1"/>
    </xf>
    <xf numFmtId="49" fontId="44" fillId="0" borderId="0" xfId="3" applyNumberFormat="1" applyFont="1" applyAlignment="1">
      <alignment vertical="center"/>
    </xf>
    <xf numFmtId="0" fontId="44" fillId="0" borderId="0" xfId="3" applyFont="1" applyAlignment="1">
      <alignment vertical="center"/>
    </xf>
    <xf numFmtId="0" fontId="44" fillId="0" borderId="11" xfId="3" applyFont="1" applyBorder="1" applyAlignment="1">
      <alignment vertical="center"/>
    </xf>
    <xf numFmtId="49" fontId="46" fillId="0" borderId="4" xfId="3" applyNumberFormat="1" applyFont="1" applyBorder="1" applyAlignment="1" applyProtection="1">
      <alignment horizontal="left" vertical="center" wrapText="1"/>
      <protection locked="0"/>
    </xf>
    <xf numFmtId="0" fontId="42" fillId="0" borderId="0" xfId="3" applyFont="1" applyAlignment="1">
      <alignment vertical="top" wrapText="1"/>
    </xf>
    <xf numFmtId="0" fontId="44" fillId="0" borderId="0" xfId="3" applyFont="1" applyAlignment="1">
      <alignment horizontal="left" vertical="center" wrapText="1"/>
    </xf>
    <xf numFmtId="49" fontId="44" fillId="0" borderId="0" xfId="3" applyNumberFormat="1" applyFont="1" applyAlignment="1" applyProtection="1">
      <alignment horizontal="left" vertical="center" wrapText="1"/>
      <protection locked="0"/>
    </xf>
    <xf numFmtId="0" fontId="44" fillId="0" borderId="0" xfId="3" applyFont="1" applyAlignment="1" applyProtection="1">
      <alignment horizontal="left" vertical="center" wrapText="1"/>
      <protection locked="0"/>
    </xf>
    <xf numFmtId="4" fontId="44" fillId="0" borderId="0" xfId="3" applyNumberFormat="1" applyFont="1" applyAlignment="1" applyProtection="1">
      <alignment horizontal="left" vertical="center" wrapText="1"/>
      <protection locked="0"/>
    </xf>
    <xf numFmtId="0" fontId="1" fillId="0" borderId="0" xfId="3" applyAlignment="1">
      <alignment horizontal="left" vertical="center"/>
    </xf>
    <xf numFmtId="0" fontId="45" fillId="0" borderId="0" xfId="3" applyFont="1" applyAlignment="1">
      <alignment horizontal="center" vertical="center"/>
    </xf>
    <xf numFmtId="0" fontId="17" fillId="0" borderId="0" xfId="1" applyFont="1" applyAlignment="1">
      <alignment horizontal="left" vertical="center"/>
    </xf>
    <xf numFmtId="0" fontId="10" fillId="0" borderId="0" xfId="0" applyFont="1" applyBorder="1" applyAlignment="1">
      <alignment vertical="center"/>
    </xf>
    <xf numFmtId="0" fontId="9"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lignment horizontal="right" vertical="center"/>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0" fillId="0" borderId="91" xfId="0" applyFont="1" applyBorder="1" applyAlignment="1" applyProtection="1">
      <alignment horizontal="left" vertical="center" wrapText="1"/>
      <protection hidden="1"/>
    </xf>
    <xf numFmtId="0" fontId="10" fillId="0" borderId="91" xfId="0" applyFont="1" applyBorder="1" applyAlignment="1">
      <alignment horizontal="left" vertical="center"/>
    </xf>
    <xf numFmtId="0" fontId="9" fillId="0" borderId="69" xfId="0" applyFont="1" applyBorder="1" applyAlignment="1">
      <alignment horizontal="left" vertical="center" wrapText="1"/>
    </xf>
    <xf numFmtId="0" fontId="9" fillId="0" borderId="48" xfId="0" applyFont="1" applyBorder="1" applyAlignment="1">
      <alignment horizontal="left" vertical="center" wrapText="1"/>
    </xf>
    <xf numFmtId="0" fontId="9" fillId="0" borderId="31" xfId="0" applyFont="1" applyBorder="1" applyAlignment="1">
      <alignment horizontal="left" vertical="center" wrapText="1"/>
    </xf>
    <xf numFmtId="0" fontId="9" fillId="0" borderId="67" xfId="0" applyFont="1" applyBorder="1" applyAlignment="1">
      <alignment horizontal="left" vertical="center" wrapText="1"/>
    </xf>
    <xf numFmtId="0" fontId="9" fillId="0" borderId="71" xfId="0" applyFont="1" applyBorder="1" applyAlignment="1">
      <alignment horizontal="left" vertical="center" wrapText="1"/>
    </xf>
    <xf numFmtId="0" fontId="9" fillId="0" borderId="66" xfId="0" applyFont="1" applyBorder="1" applyAlignment="1">
      <alignment horizontal="left" vertical="center" wrapText="1"/>
    </xf>
    <xf numFmtId="0" fontId="9" fillId="0" borderId="32" xfId="0" applyFont="1" applyBorder="1" applyAlignment="1">
      <alignment horizontal="left" vertical="center" wrapText="1"/>
    </xf>
    <xf numFmtId="0" fontId="9" fillId="0" borderId="65" xfId="0" applyFont="1" applyBorder="1" applyAlignment="1">
      <alignment horizontal="left" vertical="center" wrapText="1"/>
    </xf>
    <xf numFmtId="0" fontId="9" fillId="0" borderId="73" xfId="0" applyFont="1" applyBorder="1" applyAlignment="1">
      <alignment horizontal="left" vertical="center" wrapText="1"/>
    </xf>
    <xf numFmtId="0" fontId="9" fillId="0" borderId="64" xfId="0" applyFont="1" applyBorder="1" applyAlignment="1">
      <alignment horizontal="left" vertical="center" wrapText="1"/>
    </xf>
    <xf numFmtId="0" fontId="9" fillId="0" borderId="82" xfId="0" applyFont="1" applyBorder="1" applyAlignment="1">
      <alignment horizontal="left" vertical="center" wrapText="1"/>
    </xf>
    <xf numFmtId="0" fontId="9" fillId="0" borderId="52" xfId="0" applyFont="1" applyBorder="1" applyAlignment="1">
      <alignment horizontal="left" vertical="center" wrapText="1"/>
    </xf>
    <xf numFmtId="0" fontId="19" fillId="0" borderId="32" xfId="0" applyFont="1" applyBorder="1" applyAlignment="1">
      <alignment horizontal="left" vertical="center" wrapText="1"/>
    </xf>
    <xf numFmtId="0" fontId="19" fillId="0" borderId="65" xfId="0" applyFont="1" applyBorder="1" applyAlignment="1">
      <alignment horizontal="left" vertical="center" wrapText="1"/>
    </xf>
    <xf numFmtId="0" fontId="19" fillId="0" borderId="31" xfId="0" applyFont="1" applyBorder="1" applyAlignment="1">
      <alignment horizontal="left" vertical="center" wrapText="1"/>
    </xf>
    <xf numFmtId="0" fontId="19" fillId="0" borderId="67" xfId="0" applyFont="1" applyBorder="1" applyAlignment="1">
      <alignment horizontal="left" vertical="center" wrapText="1"/>
    </xf>
    <xf numFmtId="0" fontId="9" fillId="0" borderId="34" xfId="0" applyFont="1" applyBorder="1" applyAlignment="1">
      <alignment horizontal="left" vertical="center" wrapText="1"/>
    </xf>
    <xf numFmtId="0" fontId="9" fillId="0" borderId="85" xfId="0" applyFont="1" applyBorder="1" applyAlignment="1">
      <alignment horizontal="left" vertical="center" wrapText="1"/>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5" xfId="0" applyFont="1" applyBorder="1" applyAlignment="1">
      <alignment horizontal="left" vertical="center" wrapText="1"/>
    </xf>
    <xf numFmtId="0" fontId="9" fillId="0" borderId="87"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5" xfId="0" applyFont="1" applyFill="1" applyBorder="1" applyAlignment="1">
      <alignment horizontal="left" vertical="center" wrapText="1"/>
    </xf>
    <xf numFmtId="0" fontId="9" fillId="0" borderId="87" xfId="0" applyFont="1" applyBorder="1" applyAlignment="1">
      <alignment horizontal="left" vertical="center" wrapText="1"/>
    </xf>
    <xf numFmtId="0" fontId="10" fillId="0" borderId="0" xfId="0" applyFont="1" applyBorder="1" applyAlignment="1" applyProtection="1">
      <alignment horizontal="left" vertical="center"/>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8"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46" xfId="0" applyFont="1" applyBorder="1" applyAlignment="1">
      <alignment horizontal="left" vertical="center" wrapText="1"/>
    </xf>
    <xf numFmtId="0" fontId="19" fillId="0" borderId="77" xfId="0" applyFont="1" applyBorder="1" applyAlignment="1">
      <alignment horizontal="left" vertical="center" wrapText="1"/>
    </xf>
    <xf numFmtId="0" fontId="19" fillId="0" borderId="47" xfId="0" applyFont="1" applyBorder="1" applyAlignment="1">
      <alignment horizontal="left" vertical="center" wrapText="1"/>
    </xf>
    <xf numFmtId="0" fontId="19" fillId="0" borderId="48" xfId="0" applyFont="1" applyBorder="1" applyAlignment="1">
      <alignment horizontal="left" vertical="center" wrapText="1"/>
    </xf>
    <xf numFmtId="0" fontId="11" fillId="0" borderId="60" xfId="0" applyFont="1" applyBorder="1" applyAlignment="1" applyProtection="1">
      <alignment horizontal="left" vertical="center" wrapText="1"/>
      <protection hidden="1"/>
    </xf>
    <xf numFmtId="0" fontId="11" fillId="0" borderId="61"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1" fillId="0" borderId="59" xfId="0" applyFont="1" applyBorder="1" applyAlignment="1" applyProtection="1">
      <alignment horizontal="left" vertical="center" wrapText="1"/>
      <protection hidden="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99" xfId="0" applyFont="1" applyBorder="1" applyAlignment="1">
      <alignment horizontal="left" vertical="center" wrapText="1"/>
    </xf>
    <xf numFmtId="0" fontId="19" fillId="0" borderId="78" xfId="0" applyFont="1" applyBorder="1" applyAlignment="1">
      <alignment horizontal="left" vertical="center" wrapText="1"/>
    </xf>
    <xf numFmtId="0" fontId="19" fillId="0" borderId="49" xfId="0" applyFont="1" applyBorder="1" applyAlignment="1">
      <alignment horizontal="left" vertical="center" wrapText="1"/>
    </xf>
    <xf numFmtId="0" fontId="19" fillId="0" borderId="50" xfId="0" applyFont="1" applyBorder="1" applyAlignment="1">
      <alignment horizontal="left" vertical="center" wrapText="1"/>
    </xf>
    <xf numFmtId="0" fontId="11" fillId="0" borderId="62" xfId="0" applyFont="1" applyBorder="1" applyAlignment="1" applyProtection="1">
      <alignment horizontal="left" vertical="center" wrapText="1"/>
      <protection hidden="1"/>
    </xf>
    <xf numFmtId="0" fontId="11" fillId="0" borderId="63"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3"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0" xfId="0" applyFont="1" applyBorder="1" applyAlignment="1">
      <alignment horizontal="center" vertical="center"/>
    </xf>
    <xf numFmtId="165" fontId="11" fillId="0" borderId="58" xfId="0" applyNumberFormat="1" applyFont="1" applyBorder="1" applyAlignment="1" applyProtection="1">
      <alignment horizontal="left" vertical="center" wrapText="1"/>
      <protection hidden="1"/>
    </xf>
    <xf numFmtId="165" fontId="11" fillId="0" borderId="59"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3" xfId="0" applyNumberFormat="1" applyFont="1" applyBorder="1" applyAlignment="1" applyProtection="1">
      <alignment horizontal="left" vertical="center" wrapText="1"/>
      <protection hidden="1"/>
    </xf>
    <xf numFmtId="0" fontId="11" fillId="0" borderId="55"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11" fillId="0" borderId="61" xfId="0" applyNumberFormat="1" applyFont="1" applyBorder="1" applyAlignment="1" applyProtection="1">
      <alignment horizontal="left" vertical="center" wrapText="1"/>
      <protection hidden="1"/>
    </xf>
    <xf numFmtId="0" fontId="19" fillId="0" borderId="79"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0" fontId="19" fillId="0" borderId="55" xfId="0" applyFont="1" applyBorder="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6" xfId="0" applyNumberFormat="1" applyFont="1" applyBorder="1" applyAlignment="1" applyProtection="1">
      <alignment horizontal="left" vertical="center" wrapText="1"/>
      <protection hidden="1"/>
    </xf>
    <xf numFmtId="0"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1" fontId="11" fillId="0" borderId="59" xfId="0" applyNumberFormat="1" applyFont="1" applyBorder="1" applyAlignment="1" applyProtection="1">
      <alignment horizontal="left" vertical="center" wrapText="1"/>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0" fontId="44" fillId="0" borderId="0" xfId="3" applyFont="1" applyAlignment="1">
      <alignment horizontal="left" vertical="center" wrapText="1"/>
    </xf>
    <xf numFmtId="0" fontId="44" fillId="0" borderId="11" xfId="3" applyFont="1" applyBorder="1" applyAlignment="1">
      <alignment horizontal="left" vertical="center" wrapText="1"/>
    </xf>
    <xf numFmtId="0" fontId="18" fillId="0" borderId="0" xfId="0" applyFont="1" applyAlignment="1">
      <alignment horizontal="left" vertical="center" wrapText="1"/>
    </xf>
    <xf numFmtId="0" fontId="18" fillId="0" borderId="11" xfId="0" applyFont="1" applyBorder="1" applyAlignment="1">
      <alignment horizontal="left" vertical="center" wrapText="1"/>
    </xf>
    <xf numFmtId="0" fontId="10" fillId="0" borderId="4" xfId="0" applyFont="1" applyBorder="1" applyAlignment="1" applyProtection="1">
      <alignment horizontal="left" vertical="top"/>
      <protection locked="0"/>
    </xf>
    <xf numFmtId="0" fontId="37" fillId="4" borderId="101" xfId="0" applyFont="1" applyFill="1" applyBorder="1" applyAlignment="1">
      <alignment horizontal="left" vertical="center" wrapText="1"/>
    </xf>
    <xf numFmtId="0" fontId="37" fillId="4" borderId="102" xfId="0" applyFont="1" applyFill="1" applyBorder="1" applyAlignment="1">
      <alignment horizontal="left" vertical="center" wrapText="1"/>
    </xf>
    <xf numFmtId="0" fontId="37" fillId="4" borderId="103" xfId="0" applyFont="1" applyFill="1" applyBorder="1" applyAlignment="1">
      <alignment horizontal="left" vertical="center" wrapText="1"/>
    </xf>
    <xf numFmtId="0" fontId="10" fillId="0" borderId="1" xfId="0" applyFont="1" applyBorder="1" applyAlignment="1" applyProtection="1">
      <alignment horizontal="left" vertical="top"/>
      <protection locked="0"/>
    </xf>
    <xf numFmtId="0" fontId="10" fillId="0" borderId="10" xfId="0" applyFont="1" applyBorder="1" applyAlignment="1" applyProtection="1">
      <alignment horizontal="left" vertical="top"/>
      <protection locked="0"/>
    </xf>
    <xf numFmtId="0" fontId="10" fillId="0" borderId="2" xfId="0" applyFont="1" applyBorder="1" applyAlignment="1" applyProtection="1">
      <alignment horizontal="left" vertical="top"/>
      <protection locked="0"/>
    </xf>
    <xf numFmtId="49" fontId="9" fillId="0" borderId="0" xfId="0" applyNumberFormat="1" applyFont="1" applyBorder="1" applyAlignment="1">
      <alignment horizontal="left" vertical="center" wrapText="1"/>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0" fontId="9" fillId="0" borderId="0" xfId="0" applyFont="1" applyAlignment="1">
      <alignment horizontal="center" vertical="center" wrapText="1"/>
    </xf>
    <xf numFmtId="0" fontId="10" fillId="0" borderId="100" xfId="0" applyFont="1" applyBorder="1" applyAlignment="1">
      <alignment horizontal="center" vertical="center"/>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1"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0" fillId="2" borderId="3" xfId="0" applyFont="1" applyFill="1" applyBorder="1" applyAlignment="1">
      <alignment horizontal="left" vertical="center"/>
    </xf>
    <xf numFmtId="0" fontId="22" fillId="2" borderId="11"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1"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1"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8" fillId="0" borderId="11" xfId="0" applyFont="1" applyBorder="1" applyAlignment="1">
      <alignment horizontal="left" vertical="center"/>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2" fillId="0" borderId="11" xfId="0" applyFont="1" applyBorder="1" applyAlignment="1">
      <alignment horizontal="left" vertical="center"/>
    </xf>
    <xf numFmtId="0" fontId="9" fillId="2" borderId="9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32"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left"/>
    </xf>
    <xf numFmtId="14" fontId="9" fillId="0" borderId="3" xfId="0" applyNumberFormat="1" applyFont="1" applyBorder="1" applyAlignment="1">
      <alignment horizontal="left"/>
    </xf>
  </cellXfs>
  <cellStyles count="4">
    <cellStyle name="Гиперссылка" xfId="1" builtinId="8"/>
    <cellStyle name="Обычный" xfId="0" builtinId="0"/>
    <cellStyle name="Обычный 2" xfId="3" xr:uid="{7BCE156D-BFEE-4E11-964B-D4DD814F44F5}"/>
    <cellStyle name="Примечание" xfId="2" builtinId="10"/>
  </cellStyles>
  <dxfs count="329">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val="0"/>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auto="1"/>
        </left>
        <right style="thin">
          <color indexed="64"/>
        </right>
        <top style="thin">
          <color auto="1"/>
        </top>
        <bottom style="thin">
          <color auto="1"/>
        </bottom>
      </border>
      <protection locked="0" hidden="0"/>
    </dxf>
    <dxf>
      <font>
        <b val="0"/>
        <strike val="0"/>
        <outline val="0"/>
        <shadow val="0"/>
        <u val="none"/>
        <vertAlign val="baseline"/>
        <sz val="12"/>
        <name val="Calibri"/>
        <scheme val="minor"/>
      </font>
      <numFmt numFmtId="166" formatCode="0&quot;%&quot;"/>
      <alignment horizontal="lef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strike val="0"/>
        <outline val="0"/>
        <shadow val="0"/>
        <u val="none"/>
        <vertAlign val="baseline"/>
        <sz val="12"/>
        <name val="Calibri"/>
        <scheme val="minor"/>
      </font>
      <numFmt numFmtId="0" formatCode="General"/>
      <alignment horizontal="left" vertical="center" textRotation="0" indent="0" justifyLastLine="0" shrinkToFit="0" readingOrder="0"/>
      <border diagonalUp="0" diagonalDown="0">
        <left/>
        <right style="thin">
          <color auto="1"/>
        </right>
        <top style="thin">
          <color auto="1"/>
        </top>
        <bottom style="thin">
          <color auto="1"/>
        </bottom>
      </border>
      <protection locked="0" hidden="0"/>
    </dxf>
    <dxf>
      <font>
        <b val="0"/>
        <strike val="0"/>
        <outline val="0"/>
        <shadow val="0"/>
        <u val="none"/>
        <vertAlign val="baseline"/>
        <sz val="12"/>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strike val="0"/>
        <outline val="0"/>
        <shadow val="0"/>
        <u val="none"/>
        <vertAlign val="baseline"/>
        <sz val="12"/>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top style="thin">
          <color theme="1"/>
        </top>
        <bottom style="thin">
          <color indexed="64"/>
        </bottom>
      </border>
    </dxf>
    <dxf>
      <font>
        <b val="0"/>
        <strike val="0"/>
        <outline val="0"/>
        <shadow val="0"/>
        <u val="none"/>
        <vertAlign val="baseline"/>
        <sz val="12"/>
        <name val="Calibri"/>
        <scheme val="minor"/>
      </font>
      <alignment horizontal="left" vertical="center" textRotation="0" indent="0" justifyLastLine="0" shrinkToFit="0" readingOrder="0"/>
      <protection locked="1" hidden="0"/>
    </dxf>
    <dxf>
      <border>
        <bottom style="thin">
          <color indexed="64"/>
        </bottom>
      </border>
    </dxf>
    <dxf>
      <font>
        <b/>
        <i val="0"/>
        <strike val="0"/>
        <condense val="0"/>
        <extend val="0"/>
        <outline val="0"/>
        <shadow val="0"/>
        <u val="none"/>
        <vertAlign val="baseline"/>
        <sz val="12"/>
        <color theme="1"/>
        <name val="Calibri"/>
        <scheme val="minor"/>
      </font>
      <alignment horizontal="left" vertical="center" textRotation="0" wrapText="1" indent="0" justifyLastLine="0" shrinkToFit="0" readingOrder="0"/>
      <border diagonalUp="0" diagonalDown="0" outline="0">
        <left/>
        <right/>
        <top/>
        <bottom/>
      </border>
    </dxf>
    <dxf>
      <fill>
        <patternFill>
          <bgColor rgb="FFFFFFCC"/>
        </patternFill>
      </fill>
    </dxf>
    <dxf>
      <fill>
        <patternFill>
          <bgColor rgb="FFFFFFCC"/>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powerPivotData" Target="model/item.data"/><Relationship Id="rId30"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30.07.2020\4.%20&#1054;&#1073;&#1089;&#1083;&#1077;&#1076;&#1086;&#1074;&#1072;&#1085;&#1080;&#1077;%20&#1074;&#1086;&#1076;&#1086;&#1087;&#1088;&#1086;&#1074;&#1086;&#1076;.&#1090;&#1088;&#1072;&#1082;&#1090;&#1072;\&#1060;&#1086;&#1088;&#1084;&#1072;%20&#1079;&#1072;&#1103;&#1074;&#1082;&#1080;%20&#1085;&#1072;%20&#1091;&#1095;&#1072;&#1089;&#1090;&#1080;&#1077;%20&#1074;%20&#1079;&#1072;&#1082;&#1091;&#1087;&#1082;&#107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06.08.2020\7.%20&#1054;&#1073;&#1089;&#1083;&#1077;&#1076;&#1086;&#1074;&#1072;&#1085;&#1080;&#1077;%20&#1079;&#1072;&#1090;&#1074;&#1086;&#1088;&#1086;&#1074;%20&#1043;&#1040;4\&#1047;&#1072;&#1103;&#1074;&#1082;&#1080;\&#1047;&#1072;&#1103;&#1074;&#1082;&#1072;%20&#1040;&#1054;%20&#1042;&#1053;&#1048;&#1048;&#1043;%20&#1080;&#1084;.%20&#1041;.&#1045;.%20&#1042;&#1077;&#1076;&#1077;&#1085;&#1077;&#1077;&#1074;&#1072;\&#1047;&#1072;&#1103;&#1074;&#1082;&#1072;%20&#1042;&#1053;&#1048;&#1048;&#1043;\&#1047;&#1072;&#1103;&#1074;&#1082;&#1072;%20&#1042;&#1053;&#1048;&#1048;&#1043;\&#1060;&#1086;&#1088;&#1084;&#1099;\&#1060;&#1086;&#1088;&#1084;&#1072;.xlsx?3B3B7D72" TargetMode="External"/><Relationship Id="rId1" Type="http://schemas.openxmlformats.org/officeDocument/2006/relationships/externalLinkPath" Target="file:///\\3B3B7D72\&#1060;&#1086;&#1088;&#108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1.1. Анкета"/>
      <sheetName val="1.2. Анкета. Виды работ"/>
      <sheetName val="1.3. Анкета. Данные баланса"/>
      <sheetName val="2. Соответствие требованиям"/>
      <sheetName val="3. Справка о кадровых ресурсах"/>
      <sheetName val="4. Справка о мат.-тех. ресурсах"/>
      <sheetName val="5. Цепочка собственников"/>
      <sheetName val="6.1. Справка об опыте"/>
      <sheetName val="6.2. Справка о претензиях"/>
      <sheetName val="6.3. Справка о суд. решениях"/>
      <sheetName val="7. Коммерческое предложение"/>
      <sheetName val="~"/>
      <sheetName val="Выборы"/>
      <sheetName val="Форма заявки на участие в закуп"/>
    </sheetNames>
    <sheetDataSet>
      <sheetData sheetId="0"/>
      <sheetData sheetId="1">
        <row r="3">
          <cell r="D3"/>
        </row>
        <row r="12">
          <cell r="D12"/>
        </row>
        <row r="13">
          <cell r="D13"/>
        </row>
      </sheetData>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Выборы"/>
      <sheetName val="8. Ценовое предложение"/>
      <sheetName val="9. Позиционное ценовое "/>
      <sheetName val="Форма"/>
    </sheetNames>
    <sheetDataSet>
      <sheetData sheetId="0"/>
      <sheetData sheetId="1"/>
      <sheetData sheetId="2"/>
      <sheetData sheetId="3"/>
      <sheetData sheetId="4"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4" xr16:uid="{00000000-0016-0000-1000-000000000000}"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6.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КоммерческоеПредложение" displayName="КоммерческоеПредложение" ref="B9:D21" headerRowDxfId="295" dataDxfId="294" totalsRowDxfId="293">
  <autoFilter ref="B9:D21" xr:uid="{00000000-0009-0000-0100-000001000000}"/>
  <tableColumns count="3">
    <tableColumn id="1" xr3:uid="{00000000-0010-0000-0000-000001000000}" name="№" totalsRowLabel="Итог" dataDxfId="292"/>
    <tableColumn id="2" xr3:uid="{00000000-0010-0000-0000-000002000000}" name="Показатель" dataDxfId="291" totalsRowDxfId="290"/>
    <tableColumn id="3" xr3:uid="{00000000-0010-0000-0000-000003000000}" name="Значение" dataDxfId="289"/>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7000000}" name="МатериальноТехническиеРесурсы" displayName="МатериальноТехническиеРесурсы" ref="B10:H60" totalsRowShown="0" headerRowDxfId="124" dataDxfId="122" headerRowBorderDxfId="123" tableBorderDxfId="121" totalsRowBorderDxfId="120">
  <autoFilter ref="B10:H60" xr:uid="{00000000-0009-0000-0100-000004000000}"/>
  <tableColumns count="7">
    <tableColumn id="1" xr3:uid="{00000000-0010-0000-0700-000001000000}" name="0" dataDxfId="119">
      <calculatedColumnFormula>IF(ISNUMBER(OFFSET(B11,-1,0)), OFFSET(B11,-1,0)+1, 1)</calculatedColumnFormula>
    </tableColumn>
    <tableColumn id="2" xr3:uid="{00000000-0010-0000-0700-000002000000}" name="1" dataDxfId="118"/>
    <tableColumn id="3" xr3:uid="{00000000-0010-0000-0700-000003000000}" name="2" dataDxfId="117"/>
    <tableColumn id="4" xr3:uid="{00000000-0010-0000-0700-000004000000}" name="3" dataDxfId="116"/>
    <tableColumn id="5" xr3:uid="{00000000-0010-0000-0700-000005000000}" name="4" dataDxfId="115"/>
    <tableColumn id="6" xr3:uid="{00000000-0010-0000-0700-000006000000}" name="5" dataDxfId="114"/>
    <tableColumn id="7" xr3:uid="{00000000-0010-0000-0700-000007000000}" name="6" dataDxfId="113"/>
  </tableColumns>
  <tableStyleInfo name="TableStyleLight1"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8000000}" name="ЦепочкаСобственников" displayName="ЦепочкаСобственников" ref="B12:P16" totalsRowShown="0" headerRowDxfId="109" dataDxfId="107" headerRowBorderDxfId="108" tableBorderDxfId="106" totalsRowBorderDxfId="105">
  <autoFilter ref="B12:P16" xr:uid="{00000000-0009-0000-0100-000005000000}"/>
  <tableColumns count="15">
    <tableColumn id="1" xr3:uid="{00000000-0010-0000-0800-000001000000}" name="0" dataDxfId="104">
      <calculatedColumnFormula>IF(ISNUMBER(OFFSET(B13,-1,0)),OFFSET(B13,-1,0)+1,"")</calculatedColumnFormula>
    </tableColumn>
    <tableColumn id="2" xr3:uid="{00000000-0010-0000-0800-000002000000}" name="1" dataDxfId="103"/>
    <tableColumn id="3" xr3:uid="{00000000-0010-0000-0800-000003000000}" name="2" dataDxfId="102"/>
    <tableColumn id="4" xr3:uid="{00000000-0010-0000-0800-000004000000}" name="3" dataDxfId="101"/>
    <tableColumn id="5" xr3:uid="{00000000-0010-0000-0800-000005000000}" name="4" dataDxfId="100"/>
    <tableColumn id="6" xr3:uid="{00000000-0010-0000-0800-000006000000}" name="5" dataDxfId="99"/>
    <tableColumn id="7" xr3:uid="{00000000-0010-0000-0800-000007000000}" name="6" dataDxfId="98"/>
    <tableColumn id="8" xr3:uid="{00000000-0010-0000-0800-000008000000}" name="7" dataDxfId="97"/>
    <tableColumn id="9" xr3:uid="{00000000-0010-0000-0800-000009000000}" name="8" dataDxfId="96"/>
    <tableColumn id="10" xr3:uid="{00000000-0010-0000-0800-00000A000000}" name="9" dataDxfId="95"/>
    <tableColumn id="11" xr3:uid="{00000000-0010-0000-0800-00000B000000}" name="10" dataDxfId="94"/>
    <tableColumn id="12" xr3:uid="{00000000-0010-0000-0800-00000C000000}" name="11" dataDxfId="93"/>
    <tableColumn id="13" xr3:uid="{00000000-0010-0000-0800-00000D000000}" name="12" dataDxfId="92"/>
    <tableColumn id="14" xr3:uid="{00000000-0010-0000-0800-00000E000000}" name="13" dataDxfId="91"/>
    <tableColumn id="15" xr3:uid="{00000000-0010-0000-0800-00000F000000}" name="14" dataDxfId="90"/>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СправкаОбОпыте" displayName="СправкаОбОпыте" ref="B11:P21" totalsRowShown="0" headerRowDxfId="86" dataDxfId="84" headerRowBorderDxfId="85" tableBorderDxfId="83" totalsRowBorderDxfId="82">
  <autoFilter ref="B11:P21" xr:uid="{00000000-0009-0000-0100-000002000000}"/>
  <tableColumns count="15">
    <tableColumn id="1" xr3:uid="{00000000-0010-0000-0900-000001000000}" name="0" dataDxfId="81">
      <calculatedColumnFormula>IF(ISNUMBER(OFFSET(B12,-1,0)), OFFSET(B12,-1,0)+1, 1)</calculatedColumnFormula>
    </tableColumn>
    <tableColumn id="10" xr3:uid="{00000000-0010-0000-0900-00000A000000}" name="0.1" dataDxfId="80">
      <calculatedColumnFormula>ОсновнаяИнформация_НаименованиеУчастника</calculatedColumnFormula>
    </tableColumn>
    <tableColumn id="11" xr3:uid="{00000000-0010-0000-0900-00000B000000}" name="0.2" dataDxfId="79">
      <calculatedColumnFormula>Оферта_ИНН</calculatedColumnFormula>
    </tableColumn>
    <tableColumn id="2" xr3:uid="{00000000-0010-0000-0900-000002000000}" name="1" dataDxfId="78"/>
    <tableColumn id="3" xr3:uid="{00000000-0010-0000-0900-000003000000}" name="2" dataDxfId="77"/>
    <tableColumn id="4" xr3:uid="{00000000-0010-0000-0900-000004000000}" name="3" dataDxfId="76"/>
    <tableColumn id="14" xr3:uid="{00000000-0010-0000-0900-00000E000000}" name="Столбец1" dataDxfId="75"/>
    <tableColumn id="5" xr3:uid="{00000000-0010-0000-0900-000005000000}" name="5" dataDxfId="74"/>
    <tableColumn id="6" xr3:uid="{00000000-0010-0000-0900-000006000000}" name="6" dataDxfId="73"/>
    <tableColumn id="7" xr3:uid="{00000000-0010-0000-0900-000007000000}" name="7" dataDxfId="72"/>
    <tableColumn id="8" xr3:uid="{00000000-0010-0000-0900-000008000000}" name="8" dataDxfId="71"/>
    <tableColumn id="9" xr3:uid="{00000000-0010-0000-0900-000009000000}" name="9" dataDxfId="70"/>
    <tableColumn id="12" xr3:uid="{00000000-0010-0000-0900-00000C000000}" name="10" dataDxfId="69"/>
    <tableColumn id="13" xr3:uid="{00000000-0010-0000-0900-00000D000000}" name="11" dataDxfId="68"/>
    <tableColumn id="15" xr3:uid="{00000000-0010-0000-0900-00000F000000}" name="12" dataDxfId="67"/>
  </tableColumns>
  <tableStyleInfo name="TableStyleLight4"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СправкаОПретензиях" displayName="СправкаОПретензиях" ref="B11:K21" totalsRowShown="0" headerRowDxfId="58" dataDxfId="56" headerRowBorderDxfId="57" tableBorderDxfId="55" totalsRowBorderDxfId="54">
  <autoFilter ref="B11:K21" xr:uid="{00000000-0009-0000-0100-00000B000000}"/>
  <tableColumns count="10">
    <tableColumn id="1" xr3:uid="{00000000-0010-0000-0A00-000001000000}" name="0" dataDxfId="53">
      <calculatedColumnFormula>IF(ISNUMBER(OFFSET(B12,-1,0)), OFFSET(B12,-1,0)+1, 1)</calculatedColumnFormula>
    </tableColumn>
    <tableColumn id="10" xr3:uid="{00000000-0010-0000-0A00-00000A000000}" name="0.1" dataDxfId="52">
      <calculatedColumnFormula>ОсновнаяИнформация_НаименованиеУчастника</calculatedColumnFormula>
    </tableColumn>
    <tableColumn id="11" xr3:uid="{00000000-0010-0000-0A00-00000B000000}" name="0.2" dataDxfId="51">
      <calculatedColumnFormula>ОсновнаяИнформация_ИННУчастника</calculatedColumnFormula>
    </tableColumn>
    <tableColumn id="2" xr3:uid="{00000000-0010-0000-0A00-000002000000}" name="1" dataDxfId="50"/>
    <tableColumn id="3" xr3:uid="{00000000-0010-0000-0A00-000003000000}" name="2" dataDxfId="49"/>
    <tableColumn id="4" xr3:uid="{00000000-0010-0000-0A00-000004000000}" name="3" dataDxfId="48"/>
    <tableColumn id="5" xr3:uid="{00000000-0010-0000-0A00-000005000000}" name="4" dataDxfId="47"/>
    <tableColumn id="6" xr3:uid="{00000000-0010-0000-0A00-000006000000}" name="5" dataDxfId="46"/>
    <tableColumn id="9" xr3:uid="{00000000-0010-0000-0A00-000009000000}" name="6" dataDxfId="45"/>
    <tableColumn id="7" xr3:uid="{00000000-0010-0000-0A00-000007000000}" name="7" dataDxfId="44"/>
  </tableColumns>
  <tableStyleInfo name="TableStyleLight4" showFirstColumn="0"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СправкаОСудебных" displayName="СправкаОСудебных" ref="B13:M23" totalsRowShown="0" headerRowDxfId="30" dataDxfId="28" headerRowBorderDxfId="29" tableBorderDxfId="27" totalsRowBorderDxfId="26">
  <autoFilter ref="B13:M23" xr:uid="{00000000-0009-0000-0100-00000D000000}"/>
  <tableColumns count="12">
    <tableColumn id="1" xr3:uid="{00000000-0010-0000-0B00-000001000000}" name="0" dataDxfId="25">
      <calculatedColumnFormula>IF(ISNUMBER(OFFSET(B14,-1,0)), OFFSET(B14,-1,0)+1, 1)</calculatedColumnFormula>
    </tableColumn>
    <tableColumn id="10" xr3:uid="{00000000-0010-0000-0B00-00000A000000}" name="0.1" dataDxfId="24">
      <calculatedColumnFormula>ОсновнаяИнформация_НаименованиеУчастника</calculatedColumnFormula>
    </tableColumn>
    <tableColumn id="11" xr3:uid="{00000000-0010-0000-0B00-00000B000000}" name="0.2" dataDxfId="23">
      <calculatedColumnFormula>ОсновнаяИнформация_ИННУчастника</calculatedColumnFormula>
    </tableColumn>
    <tableColumn id="2" xr3:uid="{00000000-0010-0000-0B00-000002000000}" name="1" dataDxfId="22"/>
    <tableColumn id="3" xr3:uid="{00000000-0010-0000-0B00-000003000000}" name="2" dataDxfId="21"/>
    <tableColumn id="4" xr3:uid="{00000000-0010-0000-0B00-000004000000}" name="3" dataDxfId="20"/>
    <tableColumn id="5" xr3:uid="{00000000-0010-0000-0B00-000005000000}" name="4" dataDxfId="19"/>
    <tableColumn id="6" xr3:uid="{00000000-0010-0000-0B00-000006000000}" name="5" dataDxfId="18"/>
    <tableColumn id="12" xr3:uid="{00000000-0010-0000-0B00-00000C000000}" name="6" dataDxfId="17"/>
    <tableColumn id="13" xr3:uid="{00000000-0010-0000-0B00-00000D000000}" name="7" dataDxfId="16"/>
    <tableColumn id="7" xr3:uid="{00000000-0010-0000-0B00-000007000000}" name="9" dataDxfId="15"/>
    <tableColumn id="8" xr3:uid="{00000000-0010-0000-0B00-000008000000}" name="10" dataDxfId="14"/>
  </tableColumns>
  <tableStyleInfo name="TableStyleLight4" showFirstColumn="0"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ЗаявкаУчастника" displayName="ЗаявкаУчастника" ref="A1:H2" totalsRowShown="0" headerRowDxfId="10" dataDxfId="9">
  <autoFilter ref="A1:H2" xr:uid="{00000000-0009-0000-0100-000018000000}"/>
  <tableColumns count="8">
    <tableColumn id="1" xr3:uid="{00000000-0010-0000-0C00-000001000000}" name="Наименование участника" dataDxfId="8">
      <calculatedColumnFormula>ОсновнаяИнформация_СокрНаименование</calculatedColumnFormula>
    </tableColumn>
    <tableColumn id="2" xr3:uid="{00000000-0010-0000-0C00-000002000000}" name="ИНН" dataDxfId="7">
      <calculatedColumnFormula>ОсновнаяИнформация_ИННУчастника</calculatedColumnFormula>
    </tableColumn>
    <tableColumn id="3" xr3:uid="{00000000-0010-0000-0C00-000003000000}" name="КПП" dataDxfId="6">
      <calculatedColumnFormula>ОсновнаяИнформация_КППУчастника</calculatedColumnFormula>
    </tableColumn>
    <tableColumn id="4" xr3:uid="{00000000-0010-0000-0C00-000004000000}" name="Город местонахождения" dataDxfId="5">
      <calculatedColumnFormula>ОсновнаяИнформация_МестонахождениеУчастника</calculatedColumnFormula>
    </tableColumn>
    <tableColumn id="5" xr3:uid="{00000000-0010-0000-0C00-000005000000}" name="Представитель участника" dataDxfId="4">
      <calculatedColumnFormula>Анкета!D34</calculatedColumnFormula>
    </tableColumn>
    <tableColumn id="6" xr3:uid="{00000000-0010-0000-0C00-000006000000}" name="Телефон представителя" dataDxfId="3">
      <calculatedColumnFormula>Анкета!D36</calculatedColumnFormula>
    </tableColumn>
    <tableColumn id="7" xr3:uid="{00000000-0010-0000-0C00-000007000000}" name="Эл почта представителя" dataDxfId="2">
      <calculatedColumnFormula>Анкета!D38</calculatedColumnFormula>
    </tableColumn>
    <tableColumn id="8" xr3:uid="{00000000-0010-0000-0C00-000008000000}" name="СМСП" dataDxfId="1">
      <calculatedColumnFormula>СМСП</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СпособыЗакупок" displayName="СпособыЗакупок" ref="A1:A11" tableType="queryTable" totalsRowShown="0">
  <autoFilter ref="A1:A11" xr:uid="{00000000-0009-0000-0100-00000F000000}"/>
  <tableColumns count="1">
    <tableColumn id="10" xr3:uid="{00000000-0010-0000-0D00-00000A00000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ОсновныеДанныеАнкеты" displayName="ОсновныеДанныеАнкеты" ref="D6:D18" headerRowCount="0" totalsRowShown="0" headerRowDxfId="257" dataDxfId="256" tableBorderDxfId="255" totalsRowBorderDxfId="254">
  <tableColumns count="1">
    <tableColumn id="1" xr3:uid="{00000000-0010-0000-0100-000001000000}" name="Столбец1" headerRowDxfId="253" dataDxfId="252">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2000000}" name="ВидыРабот" displayName="ВидыРабот" ref="B32:F212" headerRowCount="0" totalsRowShown="0" headerRowDxfId="228" dataDxfId="227" tableBorderDxfId="226">
  <tableColumns count="5">
    <tableColumn id="1" xr3:uid="{00000000-0010-0000-0200-000001000000}" name="Столбец1" headerRowDxfId="225" dataDxfId="224">
      <calculatedColumnFormula>ROW()-28</calculatedColumnFormula>
    </tableColumn>
    <tableColumn id="2" xr3:uid="{00000000-0010-0000-0200-000002000000}" name="Столбец2" headerRowDxfId="223" dataDxfId="222"/>
    <tableColumn id="3" xr3:uid="{00000000-0010-0000-0200-000003000000}" name="Столбец3" headerRowDxfId="221" dataDxfId="220"/>
    <tableColumn id="4" xr3:uid="{00000000-0010-0000-0200-000004000000}" name="Столбец4" headerRowDxfId="219" dataDxfId="218"/>
    <tableColumn id="5" xr3:uid="{00000000-0010-0000-0200-000005000000}" name="Столбец5" headerRowDxfId="217" dataDxfId="216"/>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3000000}" name="ДекларацияОСоответствииУчастникаТребованиям" displayName="ДекларацияОСоответствииУчастникаТребованиям" ref="B9:F38" totalsRowShown="0" headerRowDxfId="198" dataDxfId="196" headerRowBorderDxfId="197" tableBorderDxfId="195">
  <autoFilter ref="B9:F38" xr:uid="{00000000-0009-0000-0100-00000E000000}"/>
  <tableColumns count="5">
    <tableColumn id="1" xr3:uid="{00000000-0010-0000-0300-000001000000}" name="№" dataDxfId="194"/>
    <tableColumn id="2" xr3:uid="{00000000-0010-0000-0300-000002000000}" name="Требование" dataDxfId="193"/>
    <tableColumn id="3" xr3:uid="{00000000-0010-0000-0300-000003000000}" name="Документы (сведения), подтверждающие соответствие требованию" dataDxfId="192"/>
    <tableColumn id="4" xr3:uid="{00000000-0010-0000-0300-000004000000}" name="Соответствие требованию" dataDxfId="191"/>
    <tableColumn id="5" xr3:uid="{00000000-0010-0000-0300-000005000000}" name="Ссылка на папку с документом" dataDxfId="190" dataCellStyle="Гиперссылка"/>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ОтсутствиеЗадолженности" displayName="ОтсутствиеЗадолженности" ref="A1:A5" totalsRowShown="0">
  <autoFilter ref="A1:A5" xr:uid="{00000000-0009-0000-0100-000006000000}"/>
  <tableColumns count="1">
    <tableColumn id="1" xr3:uid="{00000000-0010-0000-0400-000001000000}"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3EB1518-C4FF-4D8C-8A09-9451F8C4ADF2}" name="ЦеновоеПредложение" displayName="ЦеновоеПредложение" ref="B8:E13" headerRowDxfId="180" dataDxfId="179" totalsRowDxfId="178">
  <autoFilter ref="B8:E13" xr:uid="{00000000-0009-0000-0100-00000D000000}"/>
  <tableColumns count="4">
    <tableColumn id="1" xr3:uid="{C03A363A-8971-421D-AEA7-85ED97A4C1D0}" name="№" totalsRowLabel="Итог" dataDxfId="177"/>
    <tableColumn id="2" xr3:uid="{E215ED8A-9046-44C2-809A-3B56BD3DCE7A}" name="Ценовой параметр" dataDxfId="176" totalsRowDxfId="175"/>
    <tableColumn id="3" xr3:uid="{B23D494F-04BA-4075-8335-2B0023C67408}" name="Значение" dataDxfId="174"/>
    <tableColumn id="4" xr3:uid="{98AF1BB9-CDC3-4D14-B513-C0AEFB090A89}" name="Единица измерения" totalsRowFunction="count" dataDxfId="173" totalsRowDxfId="172"/>
  </tableColumns>
  <tableStyleInfo name="TableStyleLight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B75C045-F5BA-4D0B-9D34-C2F6F8E12BB5}" name="ПозиционноеЦеновое" displayName="ПозиционноеЦеновое" ref="C14:G29" totalsRowShown="0" headerRowDxfId="160" dataDxfId="158" headerRowBorderDxfId="159" tableBorderDxfId="157">
  <autoFilter ref="C14:G29" xr:uid="{00000000-0009-0000-0100-00000F000000}"/>
  <tableColumns count="5">
    <tableColumn id="1" xr3:uid="{7BB73248-61D9-41EA-9FDA-BEA3734BE000}" name="№" dataDxfId="156"/>
    <tableColumn id="2" xr3:uid="{2E011234-F73D-4732-B815-F0A337AB8095}" name="Вводные данные" dataDxfId="155"/>
    <tableColumn id="4" xr3:uid="{E866FB06-4795-48E9-9308-EDB1BA49FD01}" name="Цена, руб (без НДС)" dataDxfId="154">
      <calculatedColumnFormula>SUM(E17:E29)</calculatedColumnFormula>
    </tableColumn>
    <tableColumn id="7" xr3:uid="{E53A2061-9463-44EA-BD2A-D4771563345E}" name="НДС (%)" dataDxfId="153"/>
    <tableColumn id="6" xr3:uid="{421D34D5-420E-4282-8AB7-2B48FD2A4A55}" name="Цена, руб с НДС" dataDxfId="152">
      <calculatedColumnFormula>ПозиционноеЦеновое[[#This Row],[Цена, руб (без НДС)]]*(ПозиционноеЦеновое[[#This Row],[НДС (%)]]/100+1)</calculatedColumnFormula>
    </tableColumn>
  </tableColumns>
  <tableStyleInfo name="TableStyleLight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КадровыеРесурсы" displayName="КадровыеРесурсы" ref="B10:K22" totalsRowShown="0" headerRowDxfId="142" dataDxfId="140" headerRowBorderDxfId="141" tableBorderDxfId="139" totalsRowBorderDxfId="138">
  <autoFilter ref="B10:K22" xr:uid="{00000000-0009-0000-0100-000003000000}"/>
  <tableColumns count="10">
    <tableColumn id="1" xr3:uid="{00000000-0010-0000-0500-000001000000}" name="0" dataDxfId="137"/>
    <tableColumn id="2" xr3:uid="{00000000-0010-0000-0500-000002000000}" name="1" dataDxfId="136"/>
    <tableColumn id="3" xr3:uid="{00000000-0010-0000-0500-000003000000}" name="2" dataDxfId="135"/>
    <tableColumn id="4" xr3:uid="{00000000-0010-0000-0500-000004000000}" name="3" dataDxfId="134"/>
    <tableColumn id="8" xr3:uid="{00000000-0010-0000-0500-000008000000}" name="4" dataDxfId="133"/>
    <tableColumn id="7" xr3:uid="{00000000-0010-0000-0500-000007000000}" name="5" dataDxfId="132"/>
    <tableColumn id="9" xr3:uid="{00000000-0010-0000-0500-000009000000}" name="6" dataDxfId="131"/>
    <tableColumn id="5" xr3:uid="{00000000-0010-0000-0500-000005000000}" name="7" dataDxfId="130"/>
    <tableColumn id="6" xr3:uid="{00000000-0010-0000-0500-000006000000}" name="8" dataDxfId="129"/>
    <tableColumn id="10" xr3:uid="{00000000-0010-0000-0500-00000A000000}" name="9" dataDxfId="128"/>
  </tableColumns>
  <tableStyleInfo name="TableStyleLight15"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КатегорияСпециалиста" displayName="КатегорияСпециалиста" ref="A1:A5" totalsRowShown="0">
  <autoFilter ref="A1:A5" xr:uid="{00000000-0009-0000-0100-000007000000}"/>
  <tableColumns count="1">
    <tableColumn id="1" xr3:uid="{00000000-0010-0000-0600-000001000000}" name="Категория специалиста"/>
  </tableColumns>
  <tableStyleInfo name="TableStyleMedium2"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printerSettings" Target="../printerSettings/printerSettings11.bin"/><Relationship Id="rId1" Type="http://schemas.openxmlformats.org/officeDocument/2006/relationships/hyperlink" Target="http://zakupki.gov.ru/epz/main/public/home.html" TargetMode="External"/></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file:///C:\Users\bekker_ei\AppData\Local\Temp\7zO43D41CE0\&#1055;&#1088;&#1080;&#1083;&#1086;&#1078;&#1077;&#1085;&#1080;&#1103;%20&#1082;%20&#1079;&#1072;&#1103;&#1074;&#1082;&#1077;\&#1056;&#1072;&#1079;&#1088;&#1077;&#1096;&#1077;&#1085;&#1080;&#1077;%20(&#1083;&#1080;&#1094;&#1077;&#1085;&#1079;&#1080;&#1103;)" TargetMode="External"/><Relationship Id="rId13" Type="http://schemas.openxmlformats.org/officeDocument/2006/relationships/hyperlink" Target="file:///C:\Users\bekker_ei\AppData\Local\Temp\7zO43D41CE0\&#1055;&#1088;&#1080;&#1083;&#1086;&#1078;&#1077;&#1085;&#1080;&#1103;%20&#1082;%20&#1079;&#1072;&#1103;&#1074;&#1082;&#1077;\&#1052;&#1058;&#1056;" TargetMode="External"/><Relationship Id="rId3" Type="http://schemas.openxmlformats.org/officeDocument/2006/relationships/hyperlink" Target="file:///C:\AppData\Roaming\Microsoft\Excel\&#1055;&#1088;&#1080;&#1083;&#1086;&#1078;&#1077;&#1085;&#1080;&#1103;%20&#1082;%20&#1079;&#1072;&#1103;&#1074;&#1082;&#1077;\&#1041;&#1072;&#1083;&#1072;&#1085;&#1089;" TargetMode="External"/><Relationship Id="rId7" Type="http://schemas.openxmlformats.org/officeDocument/2006/relationships/hyperlink" Target="file:///C:\Users\bekker_ei\AppData\Local\Temp\7zO43D41CE0\&#1055;&#1088;&#1080;&#1083;&#1086;&#1078;&#1077;&#1085;&#1080;&#1103;%20&#1082;%20&#1079;&#1072;&#1103;&#1074;&#1082;&#1077;\&#1056;&#1072;&#1079;&#1088;&#1077;&#1096;&#1077;&#1085;&#1080;&#1077;%20(&#1083;&#1080;&#1094;&#1077;&#1085;&#1079;&#1080;&#1103;)" TargetMode="External"/><Relationship Id="rId12" Type="http://schemas.openxmlformats.org/officeDocument/2006/relationships/hyperlink" Target="file:///C:\Users\bekker_ei\AppData\Local\Temp\7zO43D41CE0\&#1055;&#1088;&#1080;&#1083;&#1086;&#1078;&#1077;&#1085;&#1080;&#1103;%20&#1082;%20&#1079;&#1072;&#1103;&#1074;&#1082;&#1077;\&#1050;&#1072;&#1076;&#1088;&#1099;" TargetMode="External"/><Relationship Id="rId2" Type="http://schemas.openxmlformats.org/officeDocument/2006/relationships/hyperlink" Target="file:///C:\Users\bekker_ei\AppData\Local\Temp\7zO43D41CE0\&#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file:///C:\Users\bekker_ei\AppData\Local\Temp\7zO43D41CE0\&#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file:///C:\Users\bekker_ei\AppData\Local\Temp\7zO43D41CE0\&#1055;&#1088;&#1080;&#1083;&#1086;&#1078;&#1077;&#1085;&#1080;&#1103;%20&#1082;%20&#1079;&#1072;&#1103;&#1074;&#1082;&#1077;\&#1044;&#1086;&#1075;&#1086;&#1074;&#1086;&#1088;&#1099;%20(&#1086;&#1087;&#1099;&#1090;)" TargetMode="External"/><Relationship Id="rId11" Type="http://schemas.openxmlformats.org/officeDocument/2006/relationships/hyperlink" Target="file:///C:\Users\bekker_ei\AppData\Local\Temp\7zO43D41CE0\&#1055;&#1088;&#1080;&#1083;&#1086;&#1078;&#1077;&#1085;&#1080;&#1103;%20&#1082;%20&#1079;&#1072;&#1103;&#1074;&#1082;&#1077;\&#1058;&#1077;&#1093;.%20&#1072;&#1091;&#1076;&#1080;&#1090;" TargetMode="External"/><Relationship Id="rId5" Type="http://schemas.openxmlformats.org/officeDocument/2006/relationships/hyperlink" Target="file:///C:\Users\bekker_ei\AppData\Local\Temp\7zO43D41CE0\&#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file:///C:\Users\bekker_ei\AppData\Local\Temp\7zO43D41CE0\&#1055;&#1088;&#1080;&#1083;&#1086;&#1078;&#1077;&#1085;&#1080;&#1103;%20&#1082;%20&#1079;&#1072;&#1103;&#1074;&#1082;&#1077;\&#1053;&#1040;&#1050;&#1057;" TargetMode="External"/><Relationship Id="rId4" Type="http://schemas.openxmlformats.org/officeDocument/2006/relationships/hyperlink" Target="file:///C:\Users\bekker_ei\AppData\Local\Temp\7zO43D41CE0\&#1055;&#1088;&#1080;&#1083;&#1086;&#1078;&#1077;&#1085;&#1080;&#1103;%20&#1082;%20&#1079;&#1072;&#1103;&#1074;&#1082;&#1077;\&#1057;&#1052;&#1057;&#1055;" TargetMode="External"/><Relationship Id="rId9" Type="http://schemas.openxmlformats.org/officeDocument/2006/relationships/hyperlink" Target="file:///C:\Users\bekker_ei\AppData\Local\Temp\7zO43D41CE0\&#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file:///C:\Users\bekker_ei\AppData\Local\Temp\7zO43D41CE0\&#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11">
    <tabColor rgb="FFFF0000"/>
    <pageSetUpPr fitToPage="1"/>
  </sheetPr>
  <dimension ref="A1:D49"/>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76" t="s">
        <v>375</v>
      </c>
      <c r="C2" s="276"/>
      <c r="D2" s="9"/>
    </row>
    <row r="3" spans="1:4" s="5" customFormat="1" ht="18.75" customHeight="1" x14ac:dyDescent="0.25">
      <c r="A3" s="4"/>
      <c r="B3" s="278" t="s">
        <v>189</v>
      </c>
      <c r="C3" s="278"/>
      <c r="D3" s="278"/>
    </row>
    <row r="4" spans="1:4" ht="18.75" customHeight="1" x14ac:dyDescent="0.25">
      <c r="A4" s="6"/>
      <c r="B4" s="279" t="s">
        <v>450</v>
      </c>
      <c r="C4" s="279"/>
      <c r="D4" s="7"/>
    </row>
    <row r="5" spans="1:4" ht="18.75" customHeight="1" x14ac:dyDescent="0.25">
      <c r="A5" s="6"/>
      <c r="B5" s="280" t="s">
        <v>233</v>
      </c>
      <c r="C5" s="281"/>
      <c r="D5" s="7"/>
    </row>
    <row r="6" spans="1:4" ht="18.75" customHeight="1" x14ac:dyDescent="0.25">
      <c r="A6" s="6"/>
      <c r="B6" s="280" t="s">
        <v>483</v>
      </c>
      <c r="C6" s="281"/>
      <c r="D6" s="7"/>
    </row>
    <row r="7" spans="1:4" ht="18.75" customHeight="1" x14ac:dyDescent="0.25">
      <c r="A7" s="6"/>
      <c r="B7" s="284" t="s">
        <v>99</v>
      </c>
      <c r="C7" s="285"/>
      <c r="D7" s="9"/>
    </row>
    <row r="8" spans="1:4" ht="18.75" customHeight="1" x14ac:dyDescent="0.25">
      <c r="A8" s="6"/>
      <c r="B8" s="284" t="s">
        <v>100</v>
      </c>
      <c r="C8" s="285"/>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451</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453</v>
      </c>
      <c r="D16" s="17" t="s">
        <v>153</v>
      </c>
    </row>
    <row r="17" spans="1:4" ht="18.75" customHeight="1" x14ac:dyDescent="0.25">
      <c r="B17" s="12">
        <v>9</v>
      </c>
      <c r="C17" s="13" t="s">
        <v>454</v>
      </c>
      <c r="D17" s="17" t="s">
        <v>153</v>
      </c>
    </row>
    <row r="18" spans="1:4" ht="18.75" customHeight="1" x14ac:dyDescent="0.25">
      <c r="A18" s="15"/>
      <c r="B18" s="16">
        <v>8</v>
      </c>
      <c r="C18" s="13" t="s">
        <v>452</v>
      </c>
      <c r="D18" s="17" t="s">
        <v>153</v>
      </c>
    </row>
    <row r="19" spans="1:4" ht="18.75" customHeight="1" x14ac:dyDescent="0.25">
      <c r="B19" s="16">
        <v>10</v>
      </c>
      <c r="C19" s="13" t="s">
        <v>231</v>
      </c>
      <c r="D19" s="17" t="s">
        <v>153</v>
      </c>
    </row>
    <row r="20" spans="1:4" ht="18.75" customHeight="1" x14ac:dyDescent="0.25">
      <c r="B20" s="12">
        <v>11</v>
      </c>
      <c r="C20" s="13" t="s">
        <v>455</v>
      </c>
      <c r="D20" s="17" t="s">
        <v>153</v>
      </c>
    </row>
    <row r="21" spans="1:4" ht="18.75" customHeight="1" x14ac:dyDescent="0.25">
      <c r="B21" s="16">
        <v>12</v>
      </c>
      <c r="C21" s="13" t="s">
        <v>456</v>
      </c>
      <c r="D21" s="17" t="s">
        <v>153</v>
      </c>
    </row>
    <row r="22" spans="1:4" ht="29.25" customHeight="1" x14ac:dyDescent="0.25">
      <c r="B22" s="12">
        <v>13</v>
      </c>
      <c r="C22" s="215" t="s">
        <v>482</v>
      </c>
      <c r="D22" s="214"/>
    </row>
    <row r="23" spans="1:4" ht="19.5" customHeight="1" x14ac:dyDescent="0.25">
      <c r="B23" s="12">
        <v>14</v>
      </c>
      <c r="C23" s="215" t="s">
        <v>488</v>
      </c>
      <c r="D23" s="214"/>
    </row>
    <row r="24" spans="1:4" ht="19.5" customHeight="1" x14ac:dyDescent="0.25">
      <c r="B24" s="12">
        <v>15</v>
      </c>
      <c r="C24" s="215" t="s">
        <v>489</v>
      </c>
      <c r="D24" s="214"/>
    </row>
    <row r="25" spans="1:4" ht="18.75" customHeight="1" x14ac:dyDescent="0.25">
      <c r="B25" s="19"/>
      <c r="C25" s="20"/>
      <c r="D25" s="213"/>
    </row>
    <row r="26" spans="1:4" ht="27.75" customHeight="1" x14ac:dyDescent="0.25">
      <c r="C26" s="282" t="s">
        <v>465</v>
      </c>
      <c r="D26" s="282"/>
    </row>
    <row r="27" spans="1:4" ht="24.75" customHeight="1" x14ac:dyDescent="0.25">
      <c r="C27" s="282" t="s">
        <v>466</v>
      </c>
      <c r="D27" s="282"/>
    </row>
    <row r="28" spans="1:4" ht="54.75" customHeight="1" x14ac:dyDescent="0.25">
      <c r="C28" s="282" t="s">
        <v>467</v>
      </c>
      <c r="D28" s="282"/>
    </row>
    <row r="29" spans="1:4" ht="18.75" customHeight="1" x14ac:dyDescent="0.25">
      <c r="C29" s="283" t="s">
        <v>225</v>
      </c>
      <c r="D29" s="283"/>
    </row>
    <row r="30" spans="1:4" ht="18.75" customHeight="1" x14ac:dyDescent="0.25">
      <c r="C30" s="277" t="s">
        <v>229</v>
      </c>
      <c r="D30" s="277"/>
    </row>
    <row r="31" spans="1:4" ht="18.75" customHeight="1" x14ac:dyDescent="0.25">
      <c r="C31" s="275" t="str">
        <f>Анкета!B5</f>
        <v>Анкета участника закупок</v>
      </c>
      <c r="D31" s="275"/>
    </row>
    <row r="32" spans="1:4" ht="18.75" customHeight="1" x14ac:dyDescent="0.25">
      <c r="C32" s="275" t="str">
        <f>'Анкета. Виды работ'!B6</f>
        <v>Анкета участника закупок: виды работ</v>
      </c>
      <c r="D32" s="275"/>
    </row>
    <row r="33" spans="2:4" ht="18.75" customHeight="1" x14ac:dyDescent="0.25">
      <c r="C33" s="275" t="str">
        <f>'Анкета. Баланс'!B8</f>
        <v>Анкета участника закупок: данные бухгалтерской отчетности за</v>
      </c>
      <c r="D33" s="275"/>
    </row>
    <row r="34" spans="2:4" ht="18.75" customHeight="1" x14ac:dyDescent="0.25">
      <c r="C34" s="275" t="str">
        <f>'Соответствие требованиям'!B8</f>
        <v>Соответствие требованиям к участникам закупки</v>
      </c>
      <c r="D34" s="275"/>
    </row>
    <row r="35" spans="2:4" ht="18.75" customHeight="1" x14ac:dyDescent="0.25">
      <c r="C35" s="275" t="s">
        <v>458</v>
      </c>
      <c r="D35" s="275"/>
    </row>
    <row r="36" spans="2:4" ht="18.75" customHeight="1" x14ac:dyDescent="0.25">
      <c r="C36" s="275" t="str">
        <f>Кадры!B7</f>
        <v>Сведения о кадровых ресурсах</v>
      </c>
      <c r="D36" s="275"/>
    </row>
    <row r="37" spans="2:4" ht="18.75" customHeight="1" x14ac:dyDescent="0.25">
      <c r="C37" s="275" t="str">
        <f>МТР!B8</f>
        <v xml:space="preserve">Сведения о материально-технических ресурсах, иных материальных возможностях </v>
      </c>
      <c r="D37" s="275"/>
    </row>
    <row r="38" spans="2:4" ht="18.75" customHeight="1" x14ac:dyDescent="0.25">
      <c r="C38" s="275" t="str">
        <f>Собственники!B8</f>
        <v>Сведения о цепочке собственников юридического лица—участника закупки</v>
      </c>
      <c r="D38" s="275"/>
    </row>
    <row r="39" spans="2:4" ht="18.75" customHeight="1" x14ac:dyDescent="0.25">
      <c r="C39" s="275" t="str">
        <f>Опыт!B8</f>
        <v>Справка об опыте</v>
      </c>
      <c r="D39" s="275"/>
    </row>
    <row r="40" spans="2:4" ht="18.75" customHeight="1" x14ac:dyDescent="0.25">
      <c r="C40" s="275" t="str">
        <f>Претензии!B8</f>
        <v>Справка о претензиях заказчиков</v>
      </c>
      <c r="D40" s="275"/>
    </row>
    <row r="41" spans="2:4" ht="18.75" customHeight="1" x14ac:dyDescent="0.25">
      <c r="C41" s="275" t="str">
        <f>'Суд. решения'!B8</f>
        <v>Справка о судебных решениях</v>
      </c>
      <c r="D41" s="275"/>
    </row>
    <row r="42" spans="2:4" ht="18.75" customHeight="1" x14ac:dyDescent="0.25">
      <c r="C42" s="275" t="str">
        <f>Согласие!E9</f>
        <v>Согласие на обработку персональных данных</v>
      </c>
      <c r="D42" s="275"/>
    </row>
    <row r="43" spans="2:4" ht="30" customHeight="1" x14ac:dyDescent="0.25">
      <c r="C43" s="277" t="s">
        <v>230</v>
      </c>
      <c r="D43" s="277"/>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KEOBaWQ2SoSXhPAePjabZroOcjsyun5m8Dno/DGCjnBEi6qz4/FDVUBUJIMONbbS8o5dfw9Kt74+9diMszIRcA==" saltValue="/3wGU4TL4i8XvlzC+Fymug==" spinCount="100000" sheet="1" formatCells="0" formatColumns="0" formatRows="0" insertRows="0"/>
  <mergeCells count="25">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 ref="C42:D42"/>
    <mergeCell ref="B2:C2"/>
    <mergeCell ref="C30:D30"/>
    <mergeCell ref="C31:D31"/>
    <mergeCell ref="C32:D32"/>
    <mergeCell ref="B3:D3"/>
    <mergeCell ref="B4:C4"/>
    <mergeCell ref="C35:D35"/>
    <mergeCell ref="B6:C6"/>
  </mergeCells>
  <conditionalFormatting sqref="A5:C5 A2:B3 A10:C21 A9:D9 A6:B8">
    <cfRule type="expression" dxfId="328" priority="101">
      <formula>AND(CELL("защита", A2)=0, NOT(ISBLANK(A2)))</formula>
    </cfRule>
    <cfRule type="expression" dxfId="327" priority="102">
      <formula>AND(CELL("защита", A2)=0, ISBLANK(A2))</formula>
    </cfRule>
    <cfRule type="expression" dxfId="326" priority="103">
      <formula>CELL("защита", A2)=0</formula>
    </cfRule>
  </conditionalFormatting>
  <conditionalFormatting sqref="C45:C49">
    <cfRule type="expression" dxfId="325" priority="98">
      <formula>AND(CELL("защита", C45)=0, NOT(ISBLANK(C45)))</formula>
    </cfRule>
    <cfRule type="expression" dxfId="324" priority="99">
      <formula>AND(CELL("защита", C45)=0, ISBLANK(C45))</formula>
    </cfRule>
    <cfRule type="expression" dxfId="323" priority="100">
      <formula>CELL("защита", C45)=0</formula>
    </cfRule>
  </conditionalFormatting>
  <conditionalFormatting sqref="D10 D15">
    <cfRule type="expression" dxfId="322" priority="72">
      <formula>AND(CELL("защита", D10)=0, ISBLANK(D10))</formula>
    </cfRule>
    <cfRule type="expression" dxfId="321" priority="73">
      <formula>CELL("защита", D10)=0</formula>
    </cfRule>
  </conditionalFormatting>
  <conditionalFormatting sqref="D5:D8">
    <cfRule type="expression" dxfId="320" priority="65">
      <formula>AND(CELL("защита", D5)=0, NOT(ISBLANK(D5)))</formula>
    </cfRule>
    <cfRule type="expression" dxfId="319" priority="66">
      <formula>AND(CELL("защита", D5)=0, ISBLANK(D5))</formula>
    </cfRule>
    <cfRule type="expression" dxfId="318" priority="67">
      <formula>CELL("защита", D5)=0</formula>
    </cfRule>
  </conditionalFormatting>
  <conditionalFormatting sqref="D10:D25">
    <cfRule type="expression" dxfId="317" priority="64">
      <formula>AND(CELL("защита", D10)=0, ISBLANK(D10))</formula>
    </cfRule>
    <cfRule type="expression" dxfId="316" priority="71">
      <formula>AND(CELL("защита", D10)=0, NOT(ISBLANK(D10)))</formula>
    </cfRule>
  </conditionalFormatting>
  <conditionalFormatting sqref="C22:C24">
    <cfRule type="expression" dxfId="315" priority="57">
      <formula>AND(CELL("защита", C22)=0, NOT(ISBLANK(C22)))</formula>
    </cfRule>
    <cfRule type="expression" dxfId="314" priority="58">
      <formula>AND(CELL("защита", C22)=0, ISBLANK(C22))</formula>
    </cfRule>
    <cfRule type="expression" dxfId="313" priority="59">
      <formula>CELL("защита", C22)=0</formula>
    </cfRule>
  </conditionalFormatting>
  <conditionalFormatting sqref="B22:B24">
    <cfRule type="expression" dxfId="312" priority="54">
      <formula>AND(CELL("защита", B22)=0, NOT(ISBLANK(B22)))</formula>
    </cfRule>
    <cfRule type="expression" dxfId="311" priority="55">
      <formula>AND(CELL("защита", B22)=0, ISBLANK(B22))</formula>
    </cfRule>
    <cfRule type="expression" dxfId="310" priority="56">
      <formula>CELL("защита", B22)=0</formula>
    </cfRule>
  </conditionalFormatting>
  <conditionalFormatting sqref="D2">
    <cfRule type="expression" dxfId="309" priority="39">
      <formula>AND(CELL("защита", D2)=0, NOT(ISBLANK(D2)))</formula>
    </cfRule>
    <cfRule type="expression" dxfId="308" priority="40">
      <formula>AND(CELL("защита", D2)=0, ISBLANK(D2))</formula>
    </cfRule>
    <cfRule type="expression" dxfId="307" priority="41">
      <formula>CELL("защита", D2)=0</formula>
    </cfRule>
  </conditionalFormatting>
  <conditionalFormatting sqref="A4">
    <cfRule type="expression" dxfId="306" priority="36">
      <formula>AND(CELL("защита", A4)=0, NOT(ISBLANK(A4)))</formula>
    </cfRule>
    <cfRule type="expression" dxfId="305" priority="37">
      <formula>AND(CELL("защита", A4)=0, ISBLANK(A4))</formula>
    </cfRule>
    <cfRule type="expression" dxfId="304" priority="38">
      <formula>CELL("защита", A4)=0</formula>
    </cfRule>
  </conditionalFormatting>
  <conditionalFormatting sqref="D4">
    <cfRule type="expression" dxfId="303" priority="33">
      <formula>AND(CELL("защита", D4)=0, NOT(ISBLANK(D4)))</formula>
    </cfRule>
    <cfRule type="expression" dxfId="302" priority="34">
      <formula>AND(CELL("защита", D4)=0, ISBLANK(D4))</formula>
    </cfRule>
    <cfRule type="expression" dxfId="301" priority="35">
      <formula>CELL("защита", D4)=0</formula>
    </cfRule>
  </conditionalFormatting>
  <conditionalFormatting sqref="B4">
    <cfRule type="expression" dxfId="300" priority="30">
      <formula>AND(CELL("защита", B4)=0, NOT(ISBLANK(B4)))</formula>
    </cfRule>
    <cfRule type="expression" dxfId="299" priority="31">
      <formula>AND(CELL("защита", B4)=0, ISBLANK(B4))</formula>
    </cfRule>
    <cfRule type="expression" dxfId="298" priority="32">
      <formula>CELL("защита", B4)=0</formula>
    </cfRule>
  </conditionalFormatting>
  <conditionalFormatting sqref="D45">
    <cfRule type="expression" dxfId="297" priority="1">
      <formula>AND(CELL("защита", D45)=0, ISBLANK(D45))</formula>
    </cfRule>
    <cfRule type="expression" dxfId="296"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000-000000000000}">
      <formula1>AND(ISNUMBER(VALUE(D7)), OR(LEN(D7)=10, LEN(D7)=12))</formula1>
    </dataValidation>
    <dataValidation type="custom" errorStyle="warning" allowBlank="1" showInputMessage="1" showErrorMessage="1" error="КПП — 9 цифр" prompt="КПП — 9 цифр" sqref="D8" xr:uid="{00000000-0002-0000-0000-000001000000}">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xr:uid="{00000000-0002-0000-0000-000002000000}">
      <formula1>ISNUMBER(FIND("""",Оферта_Наименование))&lt;&gt;FALSE()</formula1>
    </dataValidation>
    <dataValidation allowBlank="1" showInputMessage="1" sqref="D22:D24 D45" xr:uid="{00000000-0002-0000-0000-000003000000}"/>
    <dataValidation allowBlank="1" showInputMessage="1" showErrorMessage="1" prompt="Версия файла от 30.01.2023" sqref="B2:C2" xr:uid="{00000000-0002-0000-0000-000004000000}"/>
    <dataValidation allowBlank="1" showInputMessage="1" showErrorMessage="1" promptTitle="указать ОПФ сокращенно" sqref="D4" xr:uid="{00000000-0002-0000-0000-000005000000}"/>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xr:uid="{00000000-0002-0000-0000-000006000000}">
      <formula1>INDIRECT("СпособыЗакупок[Способы закупки]")</formula1>
    </dataValidation>
  </dataValidations>
  <hyperlinks>
    <hyperlink ref="C31" location="Анкета!A1" display="Анкета!A1" xr:uid="{00000000-0004-0000-0000-000000000000}"/>
    <hyperlink ref="C32" location="'Анкета. Виды работ'!A1" display="'Анкета. Виды работ'!A1" xr:uid="{00000000-0004-0000-0000-000001000000}"/>
    <hyperlink ref="C33" location="'Анкета. Баланс'!A1" display="'Анкета. Баланс'!A1" xr:uid="{00000000-0004-0000-0000-000002000000}"/>
    <hyperlink ref="C34" location="'Соответствие требованиям'!A1" display="'Соответствие требованиям'!A1" xr:uid="{00000000-0004-0000-0000-000003000000}"/>
    <hyperlink ref="C36" location="Кадры!A1" display="Кадры!A1" xr:uid="{00000000-0004-0000-0000-000004000000}"/>
    <hyperlink ref="C37" location="МТР!A1" display="МТР!A1" xr:uid="{00000000-0004-0000-0000-000005000000}"/>
    <hyperlink ref="C38" location="Собственники!A1" display="Собственники!A1" xr:uid="{00000000-0004-0000-0000-000006000000}"/>
    <hyperlink ref="C39" location="Опыт!A1" display="Опыт!A1" xr:uid="{00000000-0004-0000-0000-000007000000}"/>
    <hyperlink ref="C41" location="'Суд. решения'!A1" display="'Суд. решения'!A1" xr:uid="{00000000-0004-0000-0000-000008000000}"/>
    <hyperlink ref="C42" location="Согласие!A1" display="Согласие!A1" xr:uid="{00000000-0004-0000-0000-000009000000}"/>
    <hyperlink ref="C40" location="Претензии!A1" display="Претензии!A1" xr:uid="{00000000-0004-0000-0000-00000A000000}"/>
    <hyperlink ref="C35" location="'Гарантийное письмо'!A1" display="Гарантийное письмо" xr:uid="{00000000-0004-0000-0000-00000B000000}"/>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85" t="str">
        <f>'ОФЕРТА_ (начни с меня)'!B6:C6&amp;": "&amp;'ОФЕРТА_ (начни с меня)'!D6</f>
        <v xml:space="preserve">Способ закупки: </v>
      </c>
      <c r="C2" s="385"/>
      <c r="D2" s="385"/>
      <c r="E2" s="385"/>
      <c r="F2" s="385"/>
      <c r="G2" s="385"/>
      <c r="H2" s="385"/>
      <c r="I2" s="385"/>
      <c r="J2" s="385"/>
      <c r="K2" s="385"/>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86" t="str">
        <f>"Предмет договора: "&amp;'ОФЕРТА_ (начни с меня)'!D10</f>
        <v xml:space="preserve">Предмет договора: </v>
      </c>
      <c r="C4" s="386"/>
      <c r="D4" s="386"/>
      <c r="E4" s="386"/>
      <c r="F4" s="386"/>
      <c r="G4" s="386"/>
      <c r="H4" s="386"/>
      <c r="I4" s="386"/>
      <c r="J4" s="386"/>
      <c r="K4" s="386"/>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87" t="str">
        <f>"ИНН: "&amp;IF(ISBLANK(Оферта_ИНН)," ",Оферта_ИНН)</f>
        <v xml:space="preserve">ИНН:  </v>
      </c>
      <c r="C6" s="387"/>
      <c r="D6" s="114"/>
      <c r="E6" s="115"/>
      <c r="F6" s="115"/>
      <c r="G6" s="115"/>
      <c r="H6" s="115"/>
      <c r="I6" s="115"/>
      <c r="J6" s="115"/>
      <c r="K6" s="115"/>
    </row>
    <row r="7" spans="1:11" ht="25.5" customHeight="1" x14ac:dyDescent="0.25">
      <c r="A7" s="116"/>
      <c r="B7" s="390" t="s">
        <v>57</v>
      </c>
      <c r="C7" s="390"/>
      <c r="D7" s="117"/>
      <c r="E7" s="118"/>
      <c r="F7" s="118"/>
      <c r="G7" s="118"/>
      <c r="H7" s="118"/>
      <c r="I7" s="118"/>
      <c r="J7" s="118"/>
      <c r="K7" s="118"/>
    </row>
    <row r="8" spans="1:11" s="184" customFormat="1" ht="31.5" customHeight="1" x14ac:dyDescent="0.25">
      <c r="A8" s="391"/>
      <c r="B8" s="393" t="s">
        <v>14</v>
      </c>
      <c r="C8" s="393" t="s">
        <v>59</v>
      </c>
      <c r="D8" s="393" t="s">
        <v>212</v>
      </c>
      <c r="E8" s="388" t="s">
        <v>63</v>
      </c>
      <c r="F8" s="389"/>
      <c r="G8" s="392"/>
      <c r="H8" s="393" t="s">
        <v>64</v>
      </c>
      <c r="I8" s="388" t="s">
        <v>428</v>
      </c>
      <c r="J8" s="389"/>
      <c r="K8" s="119" t="s">
        <v>429</v>
      </c>
    </row>
    <row r="9" spans="1:11" s="184" customFormat="1" ht="33.75" customHeight="1" x14ac:dyDescent="0.25">
      <c r="A9" s="391"/>
      <c r="B9" s="394"/>
      <c r="C9" s="394"/>
      <c r="D9" s="394"/>
      <c r="E9" s="119" t="s">
        <v>60</v>
      </c>
      <c r="F9" s="119" t="s">
        <v>62</v>
      </c>
      <c r="G9" s="119" t="s">
        <v>61</v>
      </c>
      <c r="H9" s="394"/>
      <c r="I9" s="120" t="s">
        <v>10</v>
      </c>
      <c r="J9" s="120" t="s">
        <v>430</v>
      </c>
      <c r="K9" s="120" t="s">
        <v>226</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470</v>
      </c>
      <c r="C11" s="122" t="s">
        <v>66</v>
      </c>
      <c r="D11" s="122" t="s">
        <v>213</v>
      </c>
      <c r="E11" s="122"/>
      <c r="F11" s="123"/>
      <c r="G11" s="122"/>
      <c r="H11" s="122"/>
      <c r="I11" s="122"/>
      <c r="J11" s="123"/>
      <c r="K11" s="123"/>
    </row>
    <row r="12" spans="1:11" s="185" customFormat="1" ht="25.5" customHeight="1" x14ac:dyDescent="0.25">
      <c r="B12" s="122" t="s">
        <v>471</v>
      </c>
      <c r="C12" s="122"/>
      <c r="D12" s="122" t="s">
        <v>214</v>
      </c>
      <c r="E12" s="122"/>
      <c r="F12" s="123"/>
      <c r="G12" s="122"/>
      <c r="H12" s="122"/>
      <c r="I12" s="122"/>
      <c r="J12" s="123"/>
      <c r="K12" s="123"/>
    </row>
    <row r="13" spans="1:11" s="185" customFormat="1" ht="25.5" customHeight="1" x14ac:dyDescent="0.25">
      <c r="B13" s="122" t="s">
        <v>472</v>
      </c>
      <c r="C13" s="122"/>
      <c r="D13" s="122" t="s">
        <v>215</v>
      </c>
      <c r="E13" s="122"/>
      <c r="F13" s="123"/>
      <c r="G13" s="122"/>
      <c r="H13" s="122"/>
      <c r="I13" s="122"/>
      <c r="J13" s="123"/>
      <c r="K13" s="123"/>
    </row>
    <row r="14" spans="1:11" s="185" customFormat="1" ht="25.5" customHeight="1" x14ac:dyDescent="0.25">
      <c r="B14" s="122" t="s">
        <v>47</v>
      </c>
      <c r="C14" s="122"/>
      <c r="D14" s="122" t="s">
        <v>216</v>
      </c>
      <c r="E14" s="122"/>
      <c r="F14" s="123"/>
      <c r="G14" s="122"/>
      <c r="H14" s="122"/>
      <c r="I14" s="122"/>
      <c r="J14" s="123"/>
      <c r="K14" s="123"/>
    </row>
    <row r="15" spans="1:11" s="185" customFormat="1" ht="25.5" customHeight="1" x14ac:dyDescent="0.25">
      <c r="B15" s="122" t="s">
        <v>470</v>
      </c>
      <c r="C15" s="122" t="s">
        <v>67</v>
      </c>
      <c r="D15" s="122" t="s">
        <v>217</v>
      </c>
      <c r="E15" s="122"/>
      <c r="F15" s="123"/>
      <c r="G15" s="122"/>
      <c r="H15" s="122"/>
      <c r="I15" s="122"/>
      <c r="J15" s="123"/>
      <c r="K15" s="123"/>
    </row>
    <row r="16" spans="1:11" s="185" customFormat="1" ht="25.5" customHeight="1" x14ac:dyDescent="0.25">
      <c r="B16" s="122" t="s">
        <v>471</v>
      </c>
      <c r="C16" s="122"/>
      <c r="D16" s="122" t="s">
        <v>218</v>
      </c>
      <c r="E16" s="122"/>
      <c r="F16" s="123"/>
      <c r="G16" s="122"/>
      <c r="H16" s="122"/>
      <c r="I16" s="122"/>
      <c r="J16" s="123"/>
      <c r="K16" s="123"/>
    </row>
    <row r="17" spans="2:11" s="185" customFormat="1" ht="25.5" customHeight="1" x14ac:dyDescent="0.25">
      <c r="B17" s="122" t="s">
        <v>472</v>
      </c>
      <c r="C17" s="122"/>
      <c r="D17" s="122" t="s">
        <v>219</v>
      </c>
      <c r="E17" s="122"/>
      <c r="F17" s="123"/>
      <c r="G17" s="122"/>
      <c r="H17" s="122"/>
      <c r="I17" s="122"/>
      <c r="J17" s="123"/>
      <c r="K17" s="123"/>
    </row>
    <row r="18" spans="2:11" s="185" customFormat="1" ht="25.5" customHeight="1" x14ac:dyDescent="0.25">
      <c r="B18" s="122" t="s">
        <v>47</v>
      </c>
      <c r="C18" s="122"/>
      <c r="D18" s="122" t="s">
        <v>220</v>
      </c>
      <c r="E18" s="122"/>
      <c r="F18" s="123"/>
      <c r="G18" s="122"/>
      <c r="H18" s="122"/>
      <c r="I18" s="122"/>
      <c r="J18" s="123"/>
      <c r="K18" s="123"/>
    </row>
    <row r="19" spans="2:11" s="185" customFormat="1" ht="25.5" customHeight="1" x14ac:dyDescent="0.25">
      <c r="B19" s="122" t="s">
        <v>470</v>
      </c>
      <c r="C19" s="122" t="s">
        <v>56</v>
      </c>
      <c r="D19" s="122" t="s">
        <v>221</v>
      </c>
      <c r="E19" s="122"/>
      <c r="F19" s="123"/>
      <c r="G19" s="122"/>
      <c r="H19" s="122"/>
      <c r="I19" s="122"/>
      <c r="J19" s="123"/>
      <c r="K19" s="123"/>
    </row>
    <row r="20" spans="2:11" s="185" customFormat="1" ht="25.5" customHeight="1" x14ac:dyDescent="0.25">
      <c r="B20" s="122" t="s">
        <v>471</v>
      </c>
      <c r="C20" s="122"/>
      <c r="D20" s="122" t="s">
        <v>222</v>
      </c>
      <c r="E20" s="122"/>
      <c r="F20" s="123"/>
      <c r="G20" s="122"/>
      <c r="H20" s="122"/>
      <c r="I20" s="122"/>
      <c r="J20" s="123"/>
      <c r="K20" s="123"/>
    </row>
    <row r="21" spans="2:11" s="185" customFormat="1" ht="25.5" customHeight="1" x14ac:dyDescent="0.25">
      <c r="B21" s="122" t="s">
        <v>472</v>
      </c>
      <c r="C21" s="122"/>
      <c r="D21" s="122" t="s">
        <v>223</v>
      </c>
      <c r="E21" s="122"/>
      <c r="F21" s="123"/>
      <c r="G21" s="122"/>
      <c r="H21" s="122"/>
      <c r="I21" s="122"/>
      <c r="J21" s="123"/>
      <c r="K21" s="123"/>
    </row>
    <row r="22" spans="2:11" s="185" customFormat="1" ht="25.5" customHeight="1" x14ac:dyDescent="0.25">
      <c r="B22" s="122" t="s">
        <v>47</v>
      </c>
      <c r="C22" s="122"/>
      <c r="D22" s="122" t="s">
        <v>224</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4" type="noConversion"/>
  <conditionalFormatting sqref="A8:H8 A9:J22 K10 A5:B7 D5:J7">
    <cfRule type="expression" dxfId="148" priority="4">
      <formula>AND(CELL("защита", A5)=0, NOT(ISBLANK(A5)))</formula>
    </cfRule>
    <cfRule type="expression" dxfId="147" priority="5">
      <formula>AND(CELL("защита", A5)=0, ISBLANK(A5))</formula>
    </cfRule>
    <cfRule type="expression" dxfId="146" priority="6">
      <formula>CELL("защита", A5)=0</formula>
    </cfRule>
  </conditionalFormatting>
  <conditionalFormatting sqref="K5:K7 K9 K11:K22">
    <cfRule type="expression" dxfId="145" priority="1">
      <formula>AND(CELL("защита", K5)=0, NOT(ISBLANK(K5)))</formula>
    </cfRule>
    <cfRule type="expression" dxfId="144" priority="2">
      <formula>AND(CELL("защита", K5)=0, ISBLANK(K5))</formula>
    </cfRule>
    <cfRule type="expression" dxfId="143" priority="3">
      <formula>CELL("защита", K5)=0</formula>
    </cfRule>
  </conditionalFormatting>
  <dataValidations count="3">
    <dataValidation type="list" allowBlank="1" showInputMessage="1" showErrorMessage="1" sqref="C11:C22" xr:uid="{00000000-0002-0000-0700-000000000000}">
      <formula1>INDIRECT("КатегорияСпециалиста[Категория специалиста]")</formula1>
    </dataValidation>
    <dataValidation type="whole" operator="greaterThan" allowBlank="1" showInputMessage="1" showErrorMessage="1" prompt="Только целое число &gt; 0" sqref="J11:K22" xr:uid="{00000000-0002-0000-0700-000001000000}">
      <formula1>0</formula1>
    </dataValidation>
    <dataValidation type="whole" operator="greaterThanOrEqual" allowBlank="1" showInputMessage="1" showErrorMessage="1" prompt="Только целое число &gt; 1920" sqref="F11:F22" xr:uid="{00000000-0002-0000-0700-000002000000}">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96" t="str">
        <f>'ОФЕРТА_ (начни с меня)'!B2:C2&amp;" "&amp;'ОФЕРТА_ (начни с меня)'!D2</f>
        <v xml:space="preserve">Заявка на участие в закупке № </v>
      </c>
      <c r="C2" s="396"/>
      <c r="D2" s="396"/>
      <c r="E2" s="396"/>
      <c r="F2" s="396"/>
      <c r="G2" s="396"/>
      <c r="H2" s="396"/>
      <c r="I2" s="124"/>
      <c r="J2" s="124"/>
    </row>
    <row r="3" spans="1:10" ht="25.5" customHeight="1" x14ac:dyDescent="0.25">
      <c r="B3" s="396" t="str">
        <f>'ОФЕРТА_ (начни с меня)'!B6:C6&amp;": "&amp;'ОФЕРТА_ (начни с меня)'!D6</f>
        <v xml:space="preserve">Способ закупки: </v>
      </c>
      <c r="C3" s="396"/>
      <c r="D3" s="396"/>
      <c r="E3" s="396"/>
      <c r="F3" s="396"/>
      <c r="G3" s="396"/>
      <c r="H3" s="396"/>
      <c r="I3" s="124"/>
      <c r="J3" s="124"/>
    </row>
    <row r="4" spans="1:10" ht="25.5" customHeight="1" x14ac:dyDescent="0.25">
      <c r="B4" s="397" t="str">
        <f>"Заказчик: "&amp;'ОФЕРТА_ (начни с меня)'!D4</f>
        <v xml:space="preserve">Заказчик: </v>
      </c>
      <c r="C4" s="397"/>
      <c r="D4" s="397"/>
      <c r="E4" s="397"/>
      <c r="F4" s="125"/>
      <c r="G4" s="125"/>
      <c r="H4" s="125"/>
      <c r="I4" s="124"/>
      <c r="J4" s="124"/>
    </row>
    <row r="5" spans="1:10" ht="25.5" customHeight="1" x14ac:dyDescent="0.25">
      <c r="B5" s="396" t="str">
        <f>"Предмет договора: "&amp;'ОФЕРТА_ (начни с меня)'!D10</f>
        <v xml:space="preserve">Предмет договора: </v>
      </c>
      <c r="C5" s="396"/>
      <c r="D5" s="396"/>
      <c r="E5" s="396"/>
      <c r="F5" s="396"/>
      <c r="G5" s="396"/>
      <c r="H5" s="396"/>
      <c r="I5" s="124"/>
      <c r="J5" s="124"/>
    </row>
    <row r="6" spans="1:10" ht="25.5" customHeight="1" x14ac:dyDescent="0.25">
      <c r="B6" s="365" t="str">
        <f>"Участник закупки: "&amp;IF(ISBLANK(Оферта_Наименование)," ",Оферта_Наименование)</f>
        <v xml:space="preserve">Участник закупки:  </v>
      </c>
      <c r="C6" s="365"/>
      <c r="D6" s="365"/>
      <c r="E6" s="365"/>
      <c r="F6" s="365"/>
      <c r="G6" s="365"/>
      <c r="H6" s="365"/>
      <c r="I6" s="186"/>
      <c r="J6" s="186"/>
    </row>
    <row r="7" spans="1:10" ht="25.5" customHeight="1" thickBot="1" x14ac:dyDescent="0.3">
      <c r="B7" s="398" t="str">
        <f>"ИНН: "&amp;IF(ISBLANK(Оферта_ИНН)," ",Оферта_ИНН)</f>
        <v xml:space="preserve">ИНН:  </v>
      </c>
      <c r="C7" s="398"/>
      <c r="D7" s="398"/>
      <c r="E7" s="126"/>
      <c r="F7" s="126"/>
      <c r="G7" s="126"/>
      <c r="H7" s="126"/>
      <c r="I7" s="186"/>
      <c r="J7" s="186"/>
    </row>
    <row r="8" spans="1:10" ht="25.5" customHeight="1" x14ac:dyDescent="0.25">
      <c r="A8" s="127"/>
      <c r="B8" s="395" t="s">
        <v>444</v>
      </c>
      <c r="C8" s="395"/>
      <c r="D8" s="395"/>
      <c r="E8" s="395"/>
      <c r="F8" s="395"/>
      <c r="G8" s="395"/>
      <c r="H8" s="395"/>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27" priority="1">
      <formula>AND(CELL("защита", A6)=0, NOT(ISBLANK(A6)))</formula>
    </cfRule>
    <cfRule type="expression" dxfId="126" priority="2">
      <formula>AND(CELL("защита", A6)=0, ISBLANK(A6))</formula>
    </cfRule>
    <cfRule type="expression" dxfId="12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406" t="str">
        <f>"ИНН: "&amp;IF(ISBLANK(Оферта_ИНН)," ",Оферта_ИНН)</f>
        <v xml:space="preserve">ИНН:  </v>
      </c>
      <c r="C7" s="406"/>
      <c r="D7" s="406"/>
      <c r="E7" s="406"/>
      <c r="F7" s="136"/>
      <c r="G7" s="136"/>
      <c r="H7" s="136"/>
      <c r="I7" s="136"/>
      <c r="J7" s="136"/>
      <c r="K7" s="67"/>
      <c r="L7" s="67"/>
      <c r="M7" s="67"/>
      <c r="N7" s="67"/>
      <c r="O7" s="67"/>
      <c r="P7" s="67"/>
    </row>
    <row r="8" spans="2:16" ht="25.5" customHeight="1" x14ac:dyDescent="0.25">
      <c r="B8" s="407" t="s">
        <v>58</v>
      </c>
      <c r="C8" s="407"/>
      <c r="D8" s="407"/>
      <c r="E8" s="407"/>
      <c r="F8" s="407"/>
      <c r="G8" s="407"/>
      <c r="H8" s="407"/>
      <c r="I8" s="407"/>
      <c r="J8" s="407"/>
      <c r="K8" s="407"/>
      <c r="L8" s="407"/>
      <c r="M8" s="88"/>
      <c r="N8" s="88"/>
      <c r="O8" s="88"/>
      <c r="P8" s="88"/>
    </row>
    <row r="9" spans="2:16" ht="23.25" customHeight="1" x14ac:dyDescent="0.25">
      <c r="B9" s="408" t="str">
        <f>ОсновнаяИнформация_НаименованиеУчастника</f>
        <v xml:space="preserve"> </v>
      </c>
      <c r="C9" s="408"/>
      <c r="D9" s="408"/>
      <c r="E9" s="408"/>
      <c r="F9" s="408"/>
      <c r="G9" s="408"/>
      <c r="H9" s="408"/>
      <c r="I9" s="408"/>
      <c r="J9" s="408"/>
      <c r="K9" s="408"/>
      <c r="L9" s="408"/>
      <c r="M9" s="408"/>
      <c r="N9" s="408"/>
      <c r="O9" s="408"/>
      <c r="P9" s="408"/>
    </row>
    <row r="10" spans="2:16" ht="20.25" customHeight="1" x14ac:dyDescent="0.25">
      <c r="B10" s="399" t="s">
        <v>14</v>
      </c>
      <c r="C10" s="400" t="s">
        <v>51</v>
      </c>
      <c r="D10" s="400"/>
      <c r="E10" s="400"/>
      <c r="F10" s="400"/>
      <c r="G10" s="400"/>
      <c r="H10" s="400"/>
      <c r="I10" s="404" t="s">
        <v>14</v>
      </c>
      <c r="J10" s="401" t="s">
        <v>101</v>
      </c>
      <c r="K10" s="402"/>
      <c r="L10" s="402"/>
      <c r="M10" s="402"/>
      <c r="N10" s="402"/>
      <c r="O10" s="402"/>
      <c r="P10" s="403"/>
    </row>
    <row r="11" spans="2:16" ht="75" customHeight="1" x14ac:dyDescent="0.25">
      <c r="B11" s="399"/>
      <c r="C11" s="138" t="s">
        <v>4</v>
      </c>
      <c r="D11" s="138" t="s">
        <v>3</v>
      </c>
      <c r="E11" s="138" t="s">
        <v>52</v>
      </c>
      <c r="F11" s="138" t="s">
        <v>53</v>
      </c>
      <c r="G11" s="138" t="s">
        <v>118</v>
      </c>
      <c r="H11" s="138" t="s">
        <v>119</v>
      </c>
      <c r="I11" s="405"/>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2" priority="1">
      <formula>AND(CELL("защита", B8)=0, NOT(ISBLANK(B8)))</formula>
    </cfRule>
    <cfRule type="expression" dxfId="111" priority="2">
      <formula>AND(CELL("защита", B8)=0, ISBLANK(B8))</formula>
    </cfRule>
    <cfRule type="expression" dxfId="11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xr:uid="{00000000-0002-0000-0A00-000000000000}">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xr:uid="{00000000-0002-0000-0A00-000001000000}">
      <formula1>AND(ISNUMBER(VALUE(C13)), LEN(C13)=10)</formula1>
    </dataValidation>
    <dataValidation type="custom" errorStyle="warning" allowBlank="1" showInputMessage="1" showErrorMessage="1" error="ОГРН — 13 цифр" prompt="ОГРН — 13 цифр" sqref="D13:D16" xr:uid="{00000000-0002-0000-0A00-000002000000}">
      <formula1>AND(ISNUMBER(VALUE(C13)), LEN(C13)=13)</formula1>
    </dataValidation>
    <dataValidation type="custom" errorStyle="warning" allowBlank="1" showInputMessage="1" showErrorMessage="1" error="ОГРН — 13 цифр" prompt="ОГРН — 13 цифр" sqref="K13:K16" xr:uid="{00000000-0002-0000-0A00-000003000000}">
      <formula1>AND(ISNUMBER(VALUE(C13)), LEN(C13)=13)</formula1>
    </dataValidation>
    <dataValidation operator="greaterThan" allowBlank="1" showInputMessage="1" showErrorMessage="1" sqref="B13:B16 I13:I16" xr:uid="{00000000-0002-0000-0A00-000004000000}"/>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409"/>
      <c r="B9" s="404" t="s">
        <v>14</v>
      </c>
      <c r="C9" s="404" t="s">
        <v>156</v>
      </c>
      <c r="D9" s="404" t="s">
        <v>4</v>
      </c>
      <c r="E9" s="404" t="s">
        <v>16</v>
      </c>
      <c r="F9" s="404" t="s">
        <v>19</v>
      </c>
      <c r="G9" s="404" t="s">
        <v>422</v>
      </c>
      <c r="H9" s="404" t="s">
        <v>423</v>
      </c>
      <c r="I9" s="411" t="s">
        <v>21</v>
      </c>
      <c r="J9" s="412"/>
      <c r="K9" s="411" t="s">
        <v>22</v>
      </c>
      <c r="L9" s="412"/>
      <c r="M9" s="413" t="s">
        <v>23</v>
      </c>
      <c r="N9" s="400" t="s">
        <v>186</v>
      </c>
      <c r="O9" s="400"/>
      <c r="P9" s="400"/>
    </row>
    <row r="10" spans="1:16" ht="38.25" x14ac:dyDescent="0.25">
      <c r="A10" s="409"/>
      <c r="B10" s="405"/>
      <c r="C10" s="405"/>
      <c r="D10" s="405"/>
      <c r="E10" s="405"/>
      <c r="F10" s="405"/>
      <c r="G10" s="405"/>
      <c r="H10" s="405"/>
      <c r="I10" s="149" t="s">
        <v>24</v>
      </c>
      <c r="J10" s="149" t="s">
        <v>25</v>
      </c>
      <c r="K10" s="149" t="s">
        <v>26</v>
      </c>
      <c r="L10" s="149" t="s">
        <v>27</v>
      </c>
      <c r="M10" s="414"/>
      <c r="N10" s="150" t="s">
        <v>187</v>
      </c>
      <c r="O10" s="151" t="s">
        <v>468</v>
      </c>
      <c r="P10" s="151" t="s">
        <v>469</v>
      </c>
    </row>
    <row r="11" spans="1:16" x14ac:dyDescent="0.25">
      <c r="A11" s="152"/>
      <c r="B11" s="153" t="s">
        <v>83</v>
      </c>
      <c r="C11" s="153" t="s">
        <v>154</v>
      </c>
      <c r="D11" s="153" t="s">
        <v>155</v>
      </c>
      <c r="E11" s="128" t="s">
        <v>84</v>
      </c>
      <c r="F11" s="153" t="s">
        <v>85</v>
      </c>
      <c r="G11" s="128" t="s">
        <v>86</v>
      </c>
      <c r="H11" s="153" t="s">
        <v>413</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410" t="s">
        <v>28</v>
      </c>
      <c r="F22" s="410"/>
      <c r="G22" s="410"/>
      <c r="H22" s="410"/>
      <c r="I22" s="410"/>
      <c r="J22" s="410"/>
      <c r="K22" s="410"/>
      <c r="L22" s="410"/>
      <c r="M22" s="410"/>
      <c r="N22" s="410"/>
      <c r="O22" s="410"/>
      <c r="P22" s="410"/>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4" type="noConversion"/>
  <conditionalFormatting sqref="A2:P2 A10:P21 A9:N9 A22:E22 A6:P8 A5:B5 A4:P4 A3:B3">
    <cfRule type="expression" dxfId="89" priority="1">
      <formula>AND(CELL("защита", A2)=0, NOT(ISBLANK(A2)))</formula>
    </cfRule>
    <cfRule type="expression" dxfId="88" priority="2">
      <formula>AND(CELL("защита", A2)=0, ISBLANK(A2))</formula>
    </cfRule>
    <cfRule type="expression" dxfId="8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xr:uid="{00000000-0002-0000-0B00-000000000000}">
      <formula1>AND(ISNUMBER(VALUE(J12)), OR(LEN(J12)=10, LEN(J12)=12))</formula1>
    </dataValidation>
    <dataValidation type="date" operator="greaterThan" allowBlank="1" showInputMessage="1" showErrorMessage="1" error="Только дата" prompt="Только дата" sqref="K12:L21" xr:uid="{00000000-0002-0000-0B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B00-000002000000}">
      <formula1>-1000000000000</formula1>
    </dataValidation>
    <dataValidation type="list" allowBlank="1" showInputMessage="1" showErrorMessage="1" sqref="N12:N21" xr:uid="{00000000-0002-0000-0B00-000003000000}">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xr:uid="{00000000-0002-0000-0B00-000004000000}"/>
    <dataValidation allowBlank="1" showInputMessage="1" showErrorMessage="1" prompt="Соответствует ли указанный договор критериям аналогичности, указанными в документации о закупке" sqref="N10" xr:uid="{00000000-0002-0000-0B00-00000500000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xr:uid="{00000000-0002-0000-0B00-000006000000}">
      <formula1>-1000000000000</formula1>
    </dataValidation>
  </dataValidations>
  <hyperlinks>
    <hyperlink ref="M9" r:id="rId1" display="http://zakupki.gov.ru/epz/main/public/home.html" xr:uid="{00000000-0004-0000-0B00-000000000000}"/>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97" t="str">
        <f>'ОФЕРТА_ (начни с меня)'!B6:C6&amp;": "&amp;'ОФЕРТА_ (начни с меня)'!D6</f>
        <v xml:space="preserve">Способ закупки: </v>
      </c>
      <c r="C3" s="397"/>
      <c r="D3" s="397"/>
      <c r="E3" s="397"/>
      <c r="F3" s="397"/>
      <c r="G3" s="397"/>
      <c r="H3" s="397"/>
      <c r="I3" s="397"/>
      <c r="J3" s="397"/>
      <c r="K3" s="397"/>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96" t="str">
        <f>"Предмет договора: "&amp;'ОФЕРТА_ (начни с меня)'!D10</f>
        <v xml:space="preserve">Предмет договора: </v>
      </c>
      <c r="C5" s="396"/>
      <c r="D5" s="396"/>
      <c r="E5" s="396"/>
      <c r="F5" s="396"/>
      <c r="G5" s="396"/>
      <c r="H5" s="396"/>
      <c r="I5" s="396"/>
      <c r="J5" s="396"/>
      <c r="K5" s="396"/>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407" t="s">
        <v>157</v>
      </c>
      <c r="C8" s="407"/>
      <c r="D8" s="407"/>
      <c r="E8" s="407"/>
      <c r="F8" s="407"/>
      <c r="G8" s="407"/>
      <c r="H8" s="91"/>
      <c r="I8" s="91"/>
      <c r="J8" s="91"/>
      <c r="K8" s="91"/>
    </row>
    <row r="9" spans="1:11" ht="34.5" customHeight="1" x14ac:dyDescent="0.25">
      <c r="A9" s="419"/>
      <c r="B9" s="404" t="s">
        <v>14</v>
      </c>
      <c r="C9" s="404" t="s">
        <v>412</v>
      </c>
      <c r="D9" s="404" t="s">
        <v>4</v>
      </c>
      <c r="E9" s="347" t="s">
        <v>158</v>
      </c>
      <c r="F9" s="416"/>
      <c r="G9" s="348"/>
      <c r="H9" s="411" t="s">
        <v>159</v>
      </c>
      <c r="I9" s="412"/>
      <c r="J9" s="417" t="s">
        <v>172</v>
      </c>
      <c r="K9" s="417" t="s">
        <v>174</v>
      </c>
    </row>
    <row r="10" spans="1:11" ht="56.25" customHeight="1" x14ac:dyDescent="0.25">
      <c r="A10" s="419"/>
      <c r="B10" s="405"/>
      <c r="C10" s="405"/>
      <c r="D10" s="405"/>
      <c r="E10" s="139" t="s">
        <v>16</v>
      </c>
      <c r="F10" s="139" t="s">
        <v>19</v>
      </c>
      <c r="G10" s="139" t="s">
        <v>20</v>
      </c>
      <c r="H10" s="149" t="s">
        <v>24</v>
      </c>
      <c r="I10" s="149" t="s">
        <v>25</v>
      </c>
      <c r="J10" s="418"/>
      <c r="K10" s="418"/>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415" t="s">
        <v>173</v>
      </c>
      <c r="F22" s="415"/>
      <c r="G22" s="415"/>
      <c r="H22" s="415"/>
      <c r="I22" s="415"/>
      <c r="J22" s="415"/>
      <c r="K22" s="415"/>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66" priority="6">
      <formula>AND(CELL("защита", B12)=0, NOT(ISBLANK(B12)))</formula>
    </cfRule>
    <cfRule type="expression" dxfId="65" priority="7">
      <formula>AND(CELL("защита", B12)=0, ISBLANK(B12))</formula>
    </cfRule>
  </conditionalFormatting>
  <conditionalFormatting sqref="A11:K22 A8:B10 E10:I10 A6:A7 C6:K7 H8:K9">
    <cfRule type="expression" dxfId="64" priority="8">
      <formula>CELL("защита", A6)=0</formula>
    </cfRule>
  </conditionalFormatting>
  <conditionalFormatting sqref="C9:D10">
    <cfRule type="expression" dxfId="63" priority="5">
      <formula>CELL("защита", C9)=0</formula>
    </cfRule>
  </conditionalFormatting>
  <conditionalFormatting sqref="E9">
    <cfRule type="expression" dxfId="62" priority="4">
      <formula>CELL("защита", E9)=0</formula>
    </cfRule>
  </conditionalFormatting>
  <conditionalFormatting sqref="B6:B7">
    <cfRule type="expression" dxfId="61" priority="1">
      <formula>AND(CELL("защита", B6)=0, NOT(ISBLANK(B6)))</formula>
    </cfRule>
    <cfRule type="expression" dxfId="60" priority="2">
      <formula>AND(CELL("защита", B6)=0, ISBLANK(B6))</formula>
    </cfRule>
    <cfRule type="expression" dxfId="5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C00-000000000000}">
      <formula1>-1000000000000</formula1>
    </dataValidation>
    <dataValidation type="date" operator="greaterThan" allowBlank="1" showInputMessage="1" showErrorMessage="1" error="Только дата" prompt="Только дата" sqref="K12:K21" xr:uid="{00000000-0002-0000-0C00-000001000000}">
      <formula1>1</formula1>
    </dataValidation>
    <dataValidation type="textLength" errorStyle="warning" allowBlank="1" showInputMessage="1" showErrorMessage="1" error="ИНН — не меньше 10, не больше 12 цифр" prompt="ИНН — не меньше 10, не больше 12 цифр" sqref="I12:I21" xr:uid="{00000000-0002-0000-0C00-000002000000}">
      <formula1>10</formula1>
      <formula2>12</formula2>
    </dataValidation>
    <dataValidation type="list" allowBlank="1" showInputMessage="1" showErrorMessage="1" sqref="J12:J21" xr:uid="{00000000-0002-0000-0C00-000003000000}">
      <formula1>"Принята, Не принята"</formula1>
    </dataValidation>
    <dataValidation allowBlank="1" sqref="E22:K22" xr:uid="{00000000-0002-0000-0C00-000004000000}"/>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97" t="str">
        <f>'ОФЕРТА_ (начни с меня)'!B6:C6&amp;": "&amp;'ОФЕРТА_ (начни с меня)'!D6</f>
        <v xml:space="preserve">Способ закупки: </v>
      </c>
      <c r="C3" s="397"/>
      <c r="D3" s="397"/>
      <c r="E3" s="397"/>
      <c r="F3" s="397"/>
      <c r="G3" s="397"/>
      <c r="H3" s="397"/>
      <c r="I3" s="397"/>
      <c r="J3" s="397"/>
      <c r="K3" s="397"/>
      <c r="L3" s="397"/>
      <c r="M3" s="397"/>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96" t="str">
        <f>"Предмет договора: "&amp;'ОФЕРТА_ (начни с меня)'!D10</f>
        <v xml:space="preserve">Предмет договора: </v>
      </c>
      <c r="C5" s="396"/>
      <c r="D5" s="396"/>
      <c r="E5" s="396"/>
      <c r="F5" s="396"/>
      <c r="G5" s="396"/>
      <c r="H5" s="396"/>
      <c r="I5" s="396"/>
      <c r="J5" s="396"/>
      <c r="K5" s="396"/>
      <c r="L5" s="396"/>
      <c r="M5" s="396"/>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420" t="s">
        <v>459</v>
      </c>
      <c r="C9" s="421"/>
      <c r="D9" s="421"/>
      <c r="E9" s="421"/>
      <c r="F9" s="421"/>
      <c r="G9" s="421"/>
      <c r="H9" s="421"/>
      <c r="I9" s="421"/>
      <c r="J9" s="421"/>
      <c r="K9" s="421"/>
      <c r="L9" s="421"/>
      <c r="M9" s="421"/>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423"/>
      <c r="B11" s="424" t="s">
        <v>14</v>
      </c>
      <c r="C11" s="404" t="s">
        <v>156</v>
      </c>
      <c r="D11" s="404" t="s">
        <v>4</v>
      </c>
      <c r="E11" s="347" t="s">
        <v>161</v>
      </c>
      <c r="F11" s="416"/>
      <c r="G11" s="348"/>
      <c r="H11" s="411" t="s">
        <v>457</v>
      </c>
      <c r="I11" s="412"/>
      <c r="J11" s="411" t="s">
        <v>171</v>
      </c>
      <c r="K11" s="422"/>
      <c r="L11" s="422"/>
      <c r="M11" s="412"/>
    </row>
    <row r="12" spans="1:13" ht="56.25" customHeight="1" x14ac:dyDescent="0.25">
      <c r="A12" s="423"/>
      <c r="B12" s="425"/>
      <c r="C12" s="405"/>
      <c r="D12" s="405"/>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43" priority="11">
      <formula>AND(CELL("защита", B14)=0, NOT(ISBLANK(B14)))</formula>
    </cfRule>
    <cfRule type="expression" dxfId="42" priority="12">
      <formula>AND(CELL("защита", B14)=0, ISBLANK(B14))</formula>
    </cfRule>
  </conditionalFormatting>
  <conditionalFormatting sqref="A8:M8 A13:M23 A11:B12 L12:M12 A6:A7 C6:M7 A10:M10 A9">
    <cfRule type="expression" dxfId="41" priority="13">
      <formula>CELL("защита", A6)=0</formula>
    </cfRule>
  </conditionalFormatting>
  <conditionalFormatting sqref="C11:D12">
    <cfRule type="expression" dxfId="40" priority="10">
      <formula>CELL("защита", C11)=0</formula>
    </cfRule>
  </conditionalFormatting>
  <conditionalFormatting sqref="E12:G12">
    <cfRule type="expression" dxfId="39" priority="9">
      <formula>CELL("защита", E12)=0</formula>
    </cfRule>
  </conditionalFormatting>
  <conditionalFormatting sqref="E11">
    <cfRule type="expression" dxfId="38" priority="8">
      <formula>CELL("защита", E11)=0</formula>
    </cfRule>
  </conditionalFormatting>
  <conditionalFormatting sqref="H11:K12">
    <cfRule type="expression" dxfId="37" priority="7">
      <formula>CELL("защита", H11)=0</formula>
    </cfRule>
  </conditionalFormatting>
  <conditionalFormatting sqref="B6:B7">
    <cfRule type="expression" dxfId="36" priority="4">
      <formula>AND(CELL("защита", B6)=0, NOT(ISBLANK(B6)))</formula>
    </cfRule>
    <cfRule type="expression" dxfId="35" priority="5">
      <formula>AND(CELL("защита", B6)=0, ISBLANK(B6))</formula>
    </cfRule>
    <cfRule type="expression" dxfId="34" priority="6">
      <formula>CELL("защита", B6)=0</formula>
    </cfRule>
  </conditionalFormatting>
  <conditionalFormatting sqref="B9">
    <cfRule type="expression" dxfId="33" priority="1">
      <formula>AND(CELL("защита", B9)=0, NOT(ISBLANK(B9)))</formula>
    </cfRule>
    <cfRule type="expression" dxfId="32" priority="2">
      <formula>AND(CELL("защита", B9)=0, ISBLANK(B9))</formula>
    </cfRule>
    <cfRule type="expression" dxfId="3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xr:uid="{00000000-0002-0000-0D00-000000000000}">
      <formula1>10</formula1>
      <formula2>12</formula2>
    </dataValidation>
    <dataValidation type="date" operator="greaterThan" allowBlank="1" showInputMessage="1" showErrorMessage="1" error="Только дата" prompt="Только дата" sqref="L14:L23" xr:uid="{00000000-0002-0000-0D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xr:uid="{00000000-0002-0000-0D00-000002000000}">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xr:uid="{00000000-0002-0000-0D00-000003000000}">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66" t="str">
        <f>'ОФЕРТА_ (начни с меня)'!B2&amp;" "&amp;'ОФЕРТА_ (начни с меня)'!D2</f>
        <v xml:space="preserve">Заявка на участие в закупке № </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row>
    <row r="3" spans="2:38" ht="15.75"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c r="AG3" s="366"/>
      <c r="AH3" s="366"/>
      <c r="AI3" s="366"/>
      <c r="AJ3" s="366"/>
      <c r="AK3" s="366"/>
      <c r="AL3" s="366"/>
    </row>
    <row r="4" spans="2:38" ht="15.75" x14ac:dyDescent="0.25">
      <c r="B4" s="366" t="str">
        <f>"Заказчик: "&amp;'ОФЕРТА_ (начни с меня)'!D4</f>
        <v xml:space="preserve">Заказчик: </v>
      </c>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c r="AD4" s="366"/>
      <c r="AE4" s="366"/>
      <c r="AF4" s="366"/>
      <c r="AG4" s="366"/>
      <c r="AH4" s="366"/>
      <c r="AI4" s="366"/>
      <c r="AJ4" s="366"/>
      <c r="AK4" s="366"/>
      <c r="AL4" s="366"/>
    </row>
    <row r="5" spans="2:38" ht="15.7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row>
    <row r="6" spans="2:38" ht="15.75" x14ac:dyDescent="0.25">
      <c r="B6" s="366" t="str">
        <f>"Участник закупки: "&amp;IF(ISBLANK(Оферта_Наименование)," ",Оферта_Наименование)</f>
        <v xml:space="preserve">Участник закупки:  </v>
      </c>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c r="AD6" s="366"/>
      <c r="AE6" s="366"/>
      <c r="AF6" s="366"/>
      <c r="AG6" s="366"/>
      <c r="AH6" s="366"/>
      <c r="AI6" s="366"/>
      <c r="AJ6" s="366"/>
      <c r="AK6" s="366"/>
      <c r="AL6" s="366"/>
    </row>
    <row r="7" spans="2:38" ht="15.75" x14ac:dyDescent="0.25">
      <c r="B7" s="407" t="str">
        <f>"ИНН: "&amp;IF(ISBLANK(Оферта_ИНН)," ",Оферта_ИНН)</f>
        <v xml:space="preserve">ИНН:  </v>
      </c>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190</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194</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191</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473</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474</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200</v>
      </c>
      <c r="J17" s="203"/>
      <c r="K17" s="203"/>
      <c r="L17" s="203"/>
      <c r="M17" s="203"/>
      <c r="N17" s="203"/>
      <c r="O17" s="203"/>
      <c r="P17" s="203"/>
      <c r="Q17" s="203"/>
      <c r="R17" s="203"/>
      <c r="S17" s="203"/>
      <c r="T17" s="203"/>
      <c r="U17" s="203"/>
      <c r="V17" s="203"/>
      <c r="W17" s="203"/>
      <c r="X17" s="203"/>
      <c r="Y17" s="203"/>
      <c r="Z17" s="205"/>
      <c r="AA17" s="205"/>
      <c r="AB17" s="205"/>
      <c r="AC17" s="205"/>
      <c r="AD17" s="205"/>
      <c r="AE17" s="206" t="s">
        <v>201</v>
      </c>
      <c r="AF17" s="206"/>
      <c r="AG17" s="201"/>
      <c r="AH17" s="201"/>
      <c r="AI17" s="201"/>
      <c r="AJ17" s="201"/>
      <c r="AK17" s="201"/>
      <c r="AL17" s="201"/>
    </row>
    <row r="18" spans="2:38" x14ac:dyDescent="0.25">
      <c r="B18" s="201"/>
      <c r="C18" s="201"/>
      <c r="D18" s="2" t="s">
        <v>195</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196</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197</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199</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198</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475</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476</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477</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202</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203</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204</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192</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193</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205</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206</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207</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426" t="s">
        <v>461</v>
      </c>
      <c r="E41" s="426"/>
      <c r="F41" s="426"/>
      <c r="G41" s="426"/>
      <c r="H41" s="426"/>
      <c r="I41" s="426"/>
      <c r="J41" s="426"/>
      <c r="K41" s="201"/>
      <c r="L41" s="201"/>
      <c r="M41" s="427"/>
      <c r="N41" s="427"/>
      <c r="O41" s="427"/>
      <c r="P41" s="427"/>
      <c r="Q41" s="427"/>
      <c r="R41" s="427"/>
      <c r="S41" s="427"/>
      <c r="T41" s="427"/>
      <c r="U41" s="427"/>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208</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209</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210</v>
      </c>
      <c r="Q45" s="201"/>
      <c r="R45" s="201"/>
      <c r="S45" s="201"/>
      <c r="T45" s="201"/>
      <c r="U45" s="201"/>
      <c r="V45" s="201"/>
      <c r="W45" s="201"/>
      <c r="X45" s="201"/>
      <c r="Y45" s="201"/>
      <c r="Z45" s="201"/>
      <c r="AA45" s="201"/>
      <c r="AB45" s="201"/>
      <c r="AC45" s="207" t="s">
        <v>211</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13" priority="1">
      <formula>AND(CELL("защита", B2)=0, NOT(ISBLANK(B2)))</formula>
    </cfRule>
    <cfRule type="expression" dxfId="12" priority="2">
      <formula>AND(CELL("защита", B2)=0, ISBLANK(B2))</formula>
    </cfRule>
    <cfRule type="expression" dxfId="1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184</v>
      </c>
      <c r="E1" s="216" t="s">
        <v>490</v>
      </c>
      <c r="F1" s="216" t="s">
        <v>185</v>
      </c>
      <c r="G1" s="216" t="s">
        <v>491</v>
      </c>
      <c r="H1" s="216" t="s">
        <v>386</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86" t="str">
        <f>"Предмет договора: "&amp;'ОФЕРТА_ (начни с меня)'!D10</f>
        <v xml:space="preserve">Предмет договора: </v>
      </c>
      <c r="C4" s="286"/>
      <c r="D4" s="286"/>
    </row>
    <row r="5" spans="1:5" ht="25.5" customHeight="1" thickBot="1" x14ac:dyDescent="0.3">
      <c r="A5" s="172"/>
      <c r="B5" s="287" t="s">
        <v>411</v>
      </c>
      <c r="C5" s="287"/>
      <c r="D5" s="287"/>
    </row>
    <row r="6" spans="1:5" ht="21.95" customHeight="1" x14ac:dyDescent="0.25">
      <c r="A6" s="6"/>
      <c r="B6" s="290" t="s">
        <v>233</v>
      </c>
      <c r="C6" s="291"/>
      <c r="D6" s="27" t="str">
        <f>IF(ISBLANK(Оферта_Наименование)," ",Оферта_Наименование)</f>
        <v xml:space="preserve"> </v>
      </c>
      <c r="E6" s="173"/>
    </row>
    <row r="7" spans="1:5" ht="21.95" customHeight="1" x14ac:dyDescent="0.25">
      <c r="A7" s="6"/>
      <c r="B7" s="288" t="s">
        <v>234</v>
      </c>
      <c r="C7" s="289"/>
      <c r="D7" s="28"/>
      <c r="E7" s="173"/>
    </row>
    <row r="8" spans="1:5" ht="21.95" customHeight="1" x14ac:dyDescent="0.25">
      <c r="A8" s="6"/>
      <c r="B8" s="294" t="s">
        <v>235</v>
      </c>
      <c r="C8" s="295"/>
      <c r="D8" s="28"/>
      <c r="E8" s="173"/>
    </row>
    <row r="9" spans="1:5" ht="21.95" customHeight="1" x14ac:dyDescent="0.25">
      <c r="A9" s="6"/>
      <c r="B9" s="292" t="s">
        <v>1</v>
      </c>
      <c r="C9" s="293"/>
      <c r="D9" s="29"/>
      <c r="E9" s="173"/>
    </row>
    <row r="10" spans="1:5" ht="21.95" customHeight="1" x14ac:dyDescent="0.25">
      <c r="A10" s="6"/>
      <c r="B10" s="296" t="s">
        <v>372</v>
      </c>
      <c r="C10" s="297"/>
      <c r="D10" s="30"/>
      <c r="E10" s="173"/>
    </row>
    <row r="11" spans="1:5" ht="21.95" customHeight="1" x14ac:dyDescent="0.25">
      <c r="A11" s="6"/>
      <c r="B11" s="288" t="s">
        <v>116</v>
      </c>
      <c r="C11" s="289"/>
      <c r="D11" s="28"/>
      <c r="E11" s="173"/>
    </row>
    <row r="12" spans="1:5" ht="21.95" customHeight="1" thickBot="1" x14ac:dyDescent="0.3">
      <c r="A12" s="6"/>
      <c r="B12" s="298" t="s">
        <v>373</v>
      </c>
      <c r="C12" s="299"/>
      <c r="D12" s="31"/>
      <c r="E12" s="173"/>
    </row>
    <row r="13" spans="1:5" ht="21.95" customHeight="1" x14ac:dyDescent="0.25">
      <c r="A13" s="6"/>
      <c r="B13" s="302" t="s">
        <v>4</v>
      </c>
      <c r="C13" s="303"/>
      <c r="D13" s="32" t="str">
        <f>IF(ISBLANK(Оферта_ИНН)," ",Оферта_ИНН)</f>
        <v xml:space="preserve"> </v>
      </c>
      <c r="E13" s="173"/>
    </row>
    <row r="14" spans="1:5" ht="21.95" customHeight="1" x14ac:dyDescent="0.25">
      <c r="A14" s="6"/>
      <c r="B14" s="300" t="s">
        <v>5</v>
      </c>
      <c r="C14" s="301"/>
      <c r="D14" s="33" t="str">
        <f>IF(ISBLANK(Оферта_КПП)," ",Оферта_КПП)</f>
        <v xml:space="preserve"> </v>
      </c>
      <c r="E14" s="173"/>
    </row>
    <row r="15" spans="1:5" ht="21.95" customHeight="1" x14ac:dyDescent="0.25">
      <c r="A15" s="6"/>
      <c r="B15" s="300" t="s">
        <v>65</v>
      </c>
      <c r="C15" s="301"/>
      <c r="D15" s="34"/>
      <c r="E15" s="173"/>
    </row>
    <row r="16" spans="1:5" ht="21.95" customHeight="1" x14ac:dyDescent="0.25">
      <c r="A16" s="6"/>
      <c r="B16" s="294" t="s">
        <v>6</v>
      </c>
      <c r="C16" s="295"/>
      <c r="D16" s="28"/>
      <c r="E16" s="173"/>
    </row>
    <row r="17" spans="1:5" ht="21.95" customHeight="1" x14ac:dyDescent="0.25">
      <c r="A17" s="6"/>
      <c r="B17" s="294" t="s">
        <v>69</v>
      </c>
      <c r="C17" s="295"/>
      <c r="D17" s="28"/>
      <c r="E17" s="173"/>
    </row>
    <row r="18" spans="1:5" ht="21.95" customHeight="1" thickBot="1" x14ac:dyDescent="0.3">
      <c r="A18" s="6"/>
      <c r="B18" s="307" t="s">
        <v>7</v>
      </c>
      <c r="C18" s="308"/>
      <c r="D18" s="35"/>
      <c r="E18" s="173"/>
    </row>
    <row r="19" spans="1:5" ht="21.95" customHeight="1" x14ac:dyDescent="0.25">
      <c r="A19" s="6"/>
      <c r="B19" s="290" t="s">
        <v>115</v>
      </c>
      <c r="C19" s="36" t="s">
        <v>9</v>
      </c>
      <c r="D19" s="37"/>
    </row>
    <row r="20" spans="1:5" ht="21.95" customHeight="1" x14ac:dyDescent="0.25">
      <c r="A20" s="6"/>
      <c r="B20" s="294"/>
      <c r="C20" s="38" t="s">
        <v>10</v>
      </c>
      <c r="D20" s="39"/>
    </row>
    <row r="21" spans="1:5" ht="21.95" customHeight="1" x14ac:dyDescent="0.25">
      <c r="A21" s="6"/>
      <c r="B21" s="294"/>
      <c r="C21" s="38" t="s">
        <v>112</v>
      </c>
      <c r="D21" s="40"/>
    </row>
    <row r="22" spans="1:5" ht="21.95" customHeight="1" x14ac:dyDescent="0.25">
      <c r="A22" s="6"/>
      <c r="B22" s="304"/>
      <c r="C22" s="41" t="s">
        <v>111</v>
      </c>
      <c r="D22" s="42"/>
    </row>
    <row r="23" spans="1:5" ht="21.95" customHeight="1" thickBot="1" x14ac:dyDescent="0.3">
      <c r="A23" s="6"/>
      <c r="B23" s="307"/>
      <c r="C23" s="43" t="s">
        <v>2</v>
      </c>
      <c r="D23" s="44"/>
    </row>
    <row r="24" spans="1:5" ht="21.95" customHeight="1" x14ac:dyDescent="0.25">
      <c r="A24" s="6"/>
      <c r="B24" s="290" t="s">
        <v>8</v>
      </c>
      <c r="C24" s="36" t="s">
        <v>9</v>
      </c>
      <c r="D24" s="37"/>
    </row>
    <row r="25" spans="1:5" ht="21.95" customHeight="1" x14ac:dyDescent="0.25">
      <c r="A25" s="6"/>
      <c r="B25" s="294"/>
      <c r="C25" s="38" t="s">
        <v>10</v>
      </c>
      <c r="D25" s="39"/>
    </row>
    <row r="26" spans="1:5" ht="21.95" customHeight="1" x14ac:dyDescent="0.25">
      <c r="A26" s="6"/>
      <c r="B26" s="294"/>
      <c r="C26" s="38" t="s">
        <v>112</v>
      </c>
      <c r="D26" s="42"/>
    </row>
    <row r="27" spans="1:5" ht="21.95" customHeight="1" x14ac:dyDescent="0.25">
      <c r="A27" s="6"/>
      <c r="B27" s="304"/>
      <c r="C27" s="41" t="s">
        <v>111</v>
      </c>
      <c r="D27" s="42"/>
    </row>
    <row r="28" spans="1:5" ht="21.95" customHeight="1" thickBot="1" x14ac:dyDescent="0.3">
      <c r="A28" s="6"/>
      <c r="B28" s="305"/>
      <c r="C28" s="45" t="s">
        <v>2</v>
      </c>
      <c r="D28" s="46"/>
    </row>
    <row r="29" spans="1:5" ht="21.95" customHeight="1" x14ac:dyDescent="0.25">
      <c r="A29" s="6"/>
      <c r="B29" s="309" t="s">
        <v>11</v>
      </c>
      <c r="C29" s="47" t="s">
        <v>9</v>
      </c>
      <c r="D29" s="48"/>
    </row>
    <row r="30" spans="1:5" ht="21.95" customHeight="1" x14ac:dyDescent="0.25">
      <c r="A30" s="6"/>
      <c r="B30" s="310"/>
      <c r="C30" s="38" t="s">
        <v>10</v>
      </c>
      <c r="D30" s="39"/>
    </row>
    <row r="31" spans="1:5" ht="21.95" customHeight="1" x14ac:dyDescent="0.25">
      <c r="A31" s="6"/>
      <c r="B31" s="310"/>
      <c r="C31" s="38" t="s">
        <v>112</v>
      </c>
      <c r="D31" s="40"/>
    </row>
    <row r="32" spans="1:5" ht="21.95" customHeight="1" x14ac:dyDescent="0.25">
      <c r="A32" s="6"/>
      <c r="B32" s="311"/>
      <c r="C32" s="41" t="s">
        <v>111</v>
      </c>
      <c r="D32" s="42"/>
    </row>
    <row r="33" spans="1:4" ht="21.95" customHeight="1" thickBot="1" x14ac:dyDescent="0.3">
      <c r="A33" s="6"/>
      <c r="B33" s="312"/>
      <c r="C33" s="45" t="s">
        <v>2</v>
      </c>
      <c r="D33" s="46"/>
    </row>
    <row r="34" spans="1:4" ht="21.95" customHeight="1" x14ac:dyDescent="0.25">
      <c r="A34" s="6"/>
      <c r="B34" s="313" t="s">
        <v>123</v>
      </c>
      <c r="C34" s="47" t="s">
        <v>9</v>
      </c>
      <c r="D34" s="48"/>
    </row>
    <row r="35" spans="1:4" ht="21.95" customHeight="1" x14ac:dyDescent="0.25">
      <c r="A35" s="6"/>
      <c r="B35" s="294"/>
      <c r="C35" s="38" t="s">
        <v>10</v>
      </c>
      <c r="D35" s="39"/>
    </row>
    <row r="36" spans="1:4" ht="21.95" customHeight="1" x14ac:dyDescent="0.25">
      <c r="A36" s="6"/>
      <c r="B36" s="294"/>
      <c r="C36" s="38" t="s">
        <v>112</v>
      </c>
      <c r="D36" s="42"/>
    </row>
    <row r="37" spans="1:4" ht="21.95" customHeight="1" x14ac:dyDescent="0.25">
      <c r="A37" s="6"/>
      <c r="B37" s="294"/>
      <c r="C37" s="38" t="s">
        <v>111</v>
      </c>
      <c r="D37" s="42"/>
    </row>
    <row r="38" spans="1:4" ht="21.95" customHeight="1" x14ac:dyDescent="0.25">
      <c r="A38" s="6"/>
      <c r="B38" s="294"/>
      <c r="C38" s="38" t="s">
        <v>2</v>
      </c>
      <c r="D38" s="39"/>
    </row>
    <row r="39" spans="1:4" ht="62.1" customHeight="1" thickBot="1" x14ac:dyDescent="0.3">
      <c r="A39" s="6"/>
      <c r="B39" s="305"/>
      <c r="C39" s="45" t="s">
        <v>113</v>
      </c>
      <c r="D39" s="46"/>
    </row>
    <row r="40" spans="1:4" ht="21.95" customHeight="1" x14ac:dyDescent="0.25">
      <c r="A40" s="6"/>
      <c r="B40" s="313" t="s">
        <v>176</v>
      </c>
      <c r="C40" s="47" t="s">
        <v>9</v>
      </c>
      <c r="D40" s="48"/>
    </row>
    <row r="41" spans="1:4" ht="21.95" customHeight="1" x14ac:dyDescent="0.25">
      <c r="A41" s="6"/>
      <c r="B41" s="294"/>
      <c r="C41" s="38" t="s">
        <v>10</v>
      </c>
      <c r="D41" s="39"/>
    </row>
    <row r="42" spans="1:4" ht="21.95" customHeight="1" x14ac:dyDescent="0.25">
      <c r="A42" s="6"/>
      <c r="B42" s="294"/>
      <c r="C42" s="38" t="s">
        <v>112</v>
      </c>
      <c r="D42" s="42"/>
    </row>
    <row r="43" spans="1:4" ht="21.95" customHeight="1" x14ac:dyDescent="0.25">
      <c r="A43" s="6"/>
      <c r="B43" s="294"/>
      <c r="C43" s="38" t="s">
        <v>111</v>
      </c>
      <c r="D43" s="42"/>
    </row>
    <row r="44" spans="1:4" ht="21.95" customHeight="1" x14ac:dyDescent="0.25">
      <c r="A44" s="6"/>
      <c r="B44" s="294"/>
      <c r="C44" s="38" t="s">
        <v>2</v>
      </c>
      <c r="D44" s="39"/>
    </row>
    <row r="45" spans="1:4" ht="62.1" customHeight="1" thickBot="1" x14ac:dyDescent="0.3">
      <c r="A45" s="174"/>
      <c r="B45" s="307"/>
      <c r="C45" s="43" t="s">
        <v>113</v>
      </c>
      <c r="D45" s="49"/>
    </row>
    <row r="46" spans="1:4" ht="18.75" customHeight="1" x14ac:dyDescent="0.25">
      <c r="A46" s="6"/>
      <c r="D46" s="5"/>
    </row>
    <row r="47" spans="1:4" ht="69.75" customHeight="1" x14ac:dyDescent="0.25">
      <c r="A47" s="6"/>
      <c r="B47" s="306" t="s">
        <v>188</v>
      </c>
      <c r="C47" s="306"/>
      <c r="D47" s="175"/>
    </row>
    <row r="48" spans="1:4" ht="93.75" customHeight="1" x14ac:dyDescent="0.25">
      <c r="A48" s="6"/>
      <c r="B48" s="306" t="s">
        <v>12</v>
      </c>
      <c r="C48" s="306"/>
      <c r="D48" s="175"/>
    </row>
    <row r="49" spans="2:4" ht="142.5" customHeight="1" x14ac:dyDescent="0.25">
      <c r="B49" s="306" t="s">
        <v>13</v>
      </c>
      <c r="C49" s="306"/>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88" priority="35">
      <formula>AND(CELL("защита", A1)=0, NOT(ISBLANK(A1)))</formula>
    </cfRule>
    <cfRule type="expression" dxfId="287" priority="36">
      <formula>AND(CELL("защита", A1)=0, ISBLANK(A1))</formula>
    </cfRule>
    <cfRule type="expression" dxfId="286" priority="37">
      <formula>CELL("защита", A1)=0</formula>
    </cfRule>
  </conditionalFormatting>
  <conditionalFormatting sqref="D6">
    <cfRule type="expression" dxfId="285" priority="32">
      <formula>AND(CELL("защита", D6)=0, NOT(ISBLANK(D6)))</formula>
    </cfRule>
    <cfRule type="expression" dxfId="284" priority="33">
      <formula>AND(CELL("защита", D6)=0, ISBLANK(D6))</formula>
    </cfRule>
    <cfRule type="expression" dxfId="283" priority="34">
      <formula>CELL("защита", D6)=0</formula>
    </cfRule>
  </conditionalFormatting>
  <conditionalFormatting sqref="D6 D13:D14">
    <cfRule type="cellIs" dxfId="282" priority="31" operator="equal">
      <formula>" "</formula>
    </cfRule>
  </conditionalFormatting>
  <conditionalFormatting sqref="D16:D18">
    <cfRule type="expression" dxfId="281" priority="25">
      <formula>AND(CELL("защита", D16)=0, NOT(ISBLANK(D16)))</formula>
    </cfRule>
    <cfRule type="expression" dxfId="280" priority="26">
      <formula>AND(CELL("защита", D16)=0, ISBLANK(D16))</formula>
    </cfRule>
    <cfRule type="expression" dxfId="279" priority="27">
      <formula>CELL("защита", D16)=0</formula>
    </cfRule>
  </conditionalFormatting>
  <conditionalFormatting sqref="D19:D20 D22:D28">
    <cfRule type="expression" dxfId="278" priority="22">
      <formula>AND(CELL("защита", D19)=0, NOT(ISBLANK(D19)))</formula>
    </cfRule>
    <cfRule type="expression" dxfId="277" priority="23">
      <formula>AND(CELL("защита", D19)=0, ISBLANK(D19))</formula>
    </cfRule>
    <cfRule type="expression" dxfId="276" priority="24">
      <formula>CELL("защита", D19)=0</formula>
    </cfRule>
  </conditionalFormatting>
  <conditionalFormatting sqref="D29:D30 D33:D39">
    <cfRule type="expression" dxfId="275" priority="19">
      <formula>AND(CELL("защита", D29)=0, NOT(ISBLANK(D29)))</formula>
    </cfRule>
    <cfRule type="expression" dxfId="274" priority="20">
      <formula>AND(CELL("защита", D29)=0, ISBLANK(D29))</formula>
    </cfRule>
    <cfRule type="expression" dxfId="273" priority="21">
      <formula>CELL("защита", D29)=0</formula>
    </cfRule>
  </conditionalFormatting>
  <conditionalFormatting sqref="D40:D45">
    <cfRule type="expression" dxfId="272" priority="16">
      <formula>AND(CELL("защита", D40)=0, NOT(ISBLANK(D40)))</formula>
    </cfRule>
    <cfRule type="expression" dxfId="271" priority="17">
      <formula>AND(CELL("защита", D40)=0, ISBLANK(D40))</formula>
    </cfRule>
    <cfRule type="expression" dxfId="270" priority="18">
      <formula>CELL("защита", D40)=0</formula>
    </cfRule>
  </conditionalFormatting>
  <conditionalFormatting sqref="D49">
    <cfRule type="expression" dxfId="269" priority="13">
      <formula>AND(CELL("защита", D49)=0, NOT(ISBLANK(D49)))</formula>
    </cfRule>
    <cfRule type="expression" dxfId="268" priority="14">
      <formula>AND(CELL("защита", D49)=0, ISBLANK(D49))</formula>
    </cfRule>
    <cfRule type="expression" dxfId="267" priority="15">
      <formula>CELL("защита", D49)=0</formula>
    </cfRule>
  </conditionalFormatting>
  <conditionalFormatting sqref="D21">
    <cfRule type="expression" dxfId="266" priority="7">
      <formula>AND(CELL("защита", D21)=0, NOT(ISBLANK(D21)))</formula>
    </cfRule>
    <cfRule type="expression" dxfId="265" priority="8">
      <formula>AND(CELL("защита", D21)=0, ISBLANK(D21))</formula>
    </cfRule>
    <cfRule type="expression" dxfId="264" priority="9">
      <formula>CELL("защита", D21)=0</formula>
    </cfRule>
  </conditionalFormatting>
  <conditionalFormatting sqref="D31">
    <cfRule type="expression" dxfId="263" priority="4">
      <formula>AND(CELL("защита", D31)=0, NOT(ISBLANK(D31)))</formula>
    </cfRule>
    <cfRule type="expression" dxfId="262" priority="5">
      <formula>AND(CELL("защита", D31)=0, ISBLANK(D31))</formula>
    </cfRule>
    <cfRule type="expression" dxfId="261" priority="6">
      <formula>CELL("защита", D31)=0</formula>
    </cfRule>
  </conditionalFormatting>
  <conditionalFormatting sqref="D32">
    <cfRule type="expression" dxfId="260" priority="1">
      <formula>AND(CELL("защита", D32)=0, NOT(ISBLANK(D32)))</formula>
    </cfRule>
    <cfRule type="expression" dxfId="259" priority="2">
      <formula>AND(CELL("защита", D32)=0, ISBLANK(D32))</formula>
    </cfRule>
    <cfRule type="expression" dxfId="258"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xr:uid="{00000000-0002-0000-0100-000000000000}"/>
    <dataValidation type="custom" errorStyle="warning" allowBlank="1" showInputMessage="1" showErrorMessage="1" error="ОГРН — 13 цифр;_x000a_ОГРНИП — 15 цифр" prompt="ОГРН — 13 цифр;_x000a_ОГРНИП — 15 цифр." sqref="D15" xr:uid="{00000000-0002-0000-0100-000001000000}">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xr:uid="{00000000-0002-0000-0100-000002000000}">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xr:uid="{00000000-0002-0000-0100-000003000000}">
      <formula1>AND(ISNUMBER(VALUE(D18)), LEN(D18)=5)</formula1>
    </dataValidation>
    <dataValidation allowBlank="1" showInputMessage="1" showErrorMessage="1" prompt="Заполняется при введении мер ограничительного характера" sqref="D49" xr:uid="{00000000-0002-0000-0100-000004000000}"/>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xr:uid="{00000000-0002-0000-0100-000005000000}">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xr:uid="{00000000-0002-0000-0100-000006000000}">
      <formula1>ISNUMBER(FIND("""",D7))&lt;&gt;FALSE()</formula1>
    </dataValidation>
    <dataValidation allowBlank="1" showInputMessage="1" showErrorMessage="1" promptTitle="Версия" prompt="Версия от 27.04.2022" sqref="B5:D5" xr:uid="{00000000-0002-0000-0100-000007000000}"/>
    <dataValidation type="list" allowBlank="1" showInputMessage="1" showErrorMessage="1" sqref="D47:D48" xr:uid="{00000000-0002-0000-0100-000008000000}">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14" t="str">
        <f>'ОФЕРТА_ (начни с меня)'!B6:C6&amp;": "&amp;'ОФЕРТА_ (начни с меня)'!D6</f>
        <v xml:space="preserve">Способ закупки: </v>
      </c>
      <c r="C3" s="314"/>
      <c r="D3" s="314"/>
      <c r="E3" s="314"/>
      <c r="F3" s="314"/>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86" t="str">
        <f>"Предмет договора: "&amp;'ОФЕРТА_ (начни с меня)'!D10</f>
        <v xml:space="preserve">Предмет договора: </v>
      </c>
      <c r="C5" s="286"/>
      <c r="D5" s="286"/>
      <c r="E5" s="286"/>
      <c r="F5" s="286"/>
    </row>
    <row r="6" spans="1:6" ht="25.5" customHeight="1" thickBot="1" x14ac:dyDescent="0.3">
      <c r="A6" s="54"/>
      <c r="B6" s="287" t="s">
        <v>410</v>
      </c>
      <c r="C6" s="287"/>
      <c r="D6" s="287"/>
      <c r="E6" s="287"/>
      <c r="F6" s="287"/>
    </row>
    <row r="7" spans="1:6" ht="21.95" customHeight="1" x14ac:dyDescent="0.25">
      <c r="A7" s="54"/>
      <c r="B7" s="332" t="str">
        <f>Анкета!B6</f>
        <v>Наименование участника закупки</v>
      </c>
      <c r="C7" s="333"/>
      <c r="D7" s="334"/>
      <c r="E7" s="328" t="str">
        <f>IF(ISBLANK('ОФЕРТА_ (начни с меня)'!D5)," ",'ОФЕРТА_ (начни с меня)'!D5)</f>
        <v xml:space="preserve"> </v>
      </c>
      <c r="F7" s="329"/>
    </row>
    <row r="8" spans="1:6" ht="21.95" customHeight="1" x14ac:dyDescent="0.25">
      <c r="A8" s="54"/>
      <c r="B8" s="325" t="str">
        <f>Анкета!B7</f>
        <v xml:space="preserve">Сокращенное наименование </v>
      </c>
      <c r="C8" s="326"/>
      <c r="D8" s="327"/>
      <c r="E8" s="330" t="str">
        <f>IF(ISBLANK(Анкета!$D$7)," ",Анкета!$D$7)</f>
        <v xml:space="preserve"> </v>
      </c>
      <c r="F8" s="331"/>
    </row>
    <row r="9" spans="1:6" ht="21.95" customHeight="1" x14ac:dyDescent="0.25">
      <c r="A9" s="54"/>
      <c r="B9" s="325" t="str">
        <f>Анкета!B8</f>
        <v xml:space="preserve">Местонахождение </v>
      </c>
      <c r="C9" s="326"/>
      <c r="D9" s="327"/>
      <c r="E9" s="330" t="str">
        <f>IF(ISBLANK(Анкета!$D$8)," ",Анкета!$D$8)</f>
        <v xml:space="preserve"> </v>
      </c>
      <c r="F9" s="331"/>
    </row>
    <row r="10" spans="1:6" ht="21.95" customHeight="1" x14ac:dyDescent="0.25">
      <c r="A10" s="54"/>
      <c r="B10" s="325" t="str">
        <f>Анкета!B9</f>
        <v>Почтовый адрес</v>
      </c>
      <c r="C10" s="326"/>
      <c r="D10" s="327"/>
      <c r="E10" s="330" t="str">
        <f>IF(ISBLANK(Анкета!$D$9)," ",Анкета!$D$9)</f>
        <v xml:space="preserve"> </v>
      </c>
      <c r="F10" s="331"/>
    </row>
    <row r="11" spans="1:6" ht="21.95" customHeight="1" x14ac:dyDescent="0.25">
      <c r="A11" s="54"/>
      <c r="B11" s="335" t="s">
        <v>232</v>
      </c>
      <c r="C11" s="336"/>
      <c r="D11" s="337"/>
      <c r="E11" s="338" t="str">
        <f>IF(ISBLANK(Анкета!$D$47)," ",Анкета!$D$47)</f>
        <v xml:space="preserve"> </v>
      </c>
      <c r="F11" s="339"/>
    </row>
    <row r="12" spans="1:6" ht="21.95" customHeight="1" x14ac:dyDescent="0.25">
      <c r="A12" s="54"/>
      <c r="B12" s="322" t="str">
        <f>Анкета!B10</f>
        <v>Адрес электронной почты (общий)</v>
      </c>
      <c r="C12" s="323"/>
      <c r="D12" s="324"/>
      <c r="E12" s="340" t="str">
        <f>IF(ISBLANK(Анкета!D10)," ",Анкета!D10)</f>
        <v xml:space="preserve"> </v>
      </c>
      <c r="F12" s="341"/>
    </row>
    <row r="13" spans="1:6" ht="21.95" customHeight="1" x14ac:dyDescent="0.25">
      <c r="A13" s="54"/>
      <c r="B13" s="325" t="str">
        <f>Анкета!B11</f>
        <v>Адрес сайта</v>
      </c>
      <c r="C13" s="326"/>
      <c r="D13" s="327"/>
      <c r="E13" s="330" t="str">
        <f>IF(ISBLANK(Анкета!D11)," ",Анкета!D11)</f>
        <v xml:space="preserve"> </v>
      </c>
      <c r="F13" s="331"/>
    </row>
    <row r="14" spans="1:6" ht="21.95" customHeight="1" x14ac:dyDescent="0.25">
      <c r="A14" s="54"/>
      <c r="B14" s="325" t="str">
        <f>Анкета!B12</f>
        <v>Телефон (общий)</v>
      </c>
      <c r="C14" s="326"/>
      <c r="D14" s="327"/>
      <c r="E14" s="342" t="str">
        <f>IF(ISBLANK(Анкета!D12)," ",Анкета!D12)</f>
        <v xml:space="preserve"> </v>
      </c>
      <c r="F14" s="343"/>
    </row>
    <row r="15" spans="1:6" ht="21.95" customHeight="1" x14ac:dyDescent="0.25">
      <c r="A15" s="54"/>
      <c r="B15" s="322" t="str">
        <f>Анкета!B13</f>
        <v>ИНН</v>
      </c>
      <c r="C15" s="323"/>
      <c r="D15" s="324"/>
      <c r="E15" s="340" t="str">
        <f>IF(ISBLANK('ОФЕРТА_ (начни с меня)'!D7)," ",'ОФЕРТА_ (начни с меня)'!D7)</f>
        <v xml:space="preserve"> </v>
      </c>
      <c r="F15" s="341"/>
    </row>
    <row r="16" spans="1:6" ht="21.95" customHeight="1" x14ac:dyDescent="0.25">
      <c r="A16" s="54"/>
      <c r="B16" s="325" t="str">
        <f>Анкета!B14</f>
        <v>КПП</v>
      </c>
      <c r="C16" s="326"/>
      <c r="D16" s="327"/>
      <c r="E16" s="330" t="str">
        <f>IF(ISBLANK('ОФЕРТА_ (начни с меня)'!D8)," ",'ОФЕРТА_ (начни с меня)'!D8)</f>
        <v xml:space="preserve"> </v>
      </c>
      <c r="F16" s="331"/>
    </row>
    <row r="17" spans="1:6" ht="21.95" customHeight="1" x14ac:dyDescent="0.25">
      <c r="A17" s="54"/>
      <c r="B17" s="325" t="str">
        <f>Анкета!B15</f>
        <v>ОГРН (ОГРНИП)</v>
      </c>
      <c r="C17" s="326"/>
      <c r="D17" s="327"/>
      <c r="E17" s="363" t="str">
        <f>IF(ISBLANK(Анкета!D15)," ",Анкета!D15)</f>
        <v xml:space="preserve"> </v>
      </c>
      <c r="F17" s="364"/>
    </row>
    <row r="18" spans="1:6" ht="21.95" customHeight="1" x14ac:dyDescent="0.25">
      <c r="A18" s="54"/>
      <c r="B18" s="325" t="str">
        <f>Анкета!B16</f>
        <v>ОКПО</v>
      </c>
      <c r="C18" s="326"/>
      <c r="D18" s="327"/>
      <c r="E18" s="330" t="str">
        <f>IF(ISBLANK(Анкета!D16)," ",Анкета!D16)</f>
        <v xml:space="preserve"> </v>
      </c>
      <c r="F18" s="331"/>
    </row>
    <row r="19" spans="1:6" ht="21.95" customHeight="1" x14ac:dyDescent="0.25">
      <c r="A19" s="54"/>
      <c r="B19" s="353" t="str">
        <f>Анкета!B17</f>
        <v>ОКВЭД (основной)</v>
      </c>
      <c r="C19" s="354"/>
      <c r="D19" s="355"/>
      <c r="E19" s="330" t="str">
        <f>IF(ISBLANK(Анкета!D17)," ",Анкета!D17)</f>
        <v xml:space="preserve"> </v>
      </c>
      <c r="F19" s="331"/>
    </row>
    <row r="20" spans="1:6" ht="21.95" customHeight="1" x14ac:dyDescent="0.25">
      <c r="A20" s="54"/>
      <c r="B20" s="356" t="str">
        <f>Анкета!B18</f>
        <v>ОКОПФ</v>
      </c>
      <c r="C20" s="357"/>
      <c r="D20" s="358"/>
      <c r="E20" s="342" t="str">
        <f>IF(ISBLANK(Анкета!D18)," ",Анкета!D18)</f>
        <v xml:space="preserve"> </v>
      </c>
      <c r="F20" s="343"/>
    </row>
    <row r="21" spans="1:6" ht="21.95" customHeight="1" x14ac:dyDescent="0.25">
      <c r="A21" s="54"/>
      <c r="B21" s="359" t="s">
        <v>115</v>
      </c>
      <c r="C21" s="360"/>
      <c r="D21" s="55" t="s">
        <v>9</v>
      </c>
      <c r="E21" s="361" t="str">
        <f>IF(ISBLANK(Анкета!D19)," ",Анкета!D19)</f>
        <v xml:space="preserve"> </v>
      </c>
      <c r="F21" s="362"/>
    </row>
    <row r="22" spans="1:6" ht="21.95" customHeight="1" x14ac:dyDescent="0.25">
      <c r="A22" s="54"/>
      <c r="B22" s="359"/>
      <c r="C22" s="360"/>
      <c r="D22" s="38" t="s">
        <v>10</v>
      </c>
      <c r="E22" s="320" t="str">
        <f>IF(ISBLANK(Анкета!D20)," ",Анкета!D20)</f>
        <v xml:space="preserve"> </v>
      </c>
      <c r="F22" s="321"/>
    </row>
    <row r="23" spans="1:6" ht="21.95" customHeight="1" x14ac:dyDescent="0.25">
      <c r="A23" s="54"/>
      <c r="B23" s="359"/>
      <c r="C23" s="360"/>
      <c r="D23" s="38" t="s">
        <v>112</v>
      </c>
      <c r="E23" s="345" t="str">
        <f>IF(ISBLANK(Анкета!D21)," ",Анкета!D21)</f>
        <v xml:space="preserve"> </v>
      </c>
      <c r="F23" s="346"/>
    </row>
    <row r="24" spans="1:6" ht="21.95" customHeight="1" x14ac:dyDescent="0.25">
      <c r="A24" s="54"/>
      <c r="B24" s="359"/>
      <c r="C24" s="360"/>
      <c r="D24" s="41" t="s">
        <v>111</v>
      </c>
      <c r="E24" s="345" t="str">
        <f>IF(ISBLANK(Анкета!D22)," ",Анкета!D22)</f>
        <v xml:space="preserve"> </v>
      </c>
      <c r="F24" s="346"/>
    </row>
    <row r="25" spans="1:6" ht="21.95" customHeight="1" x14ac:dyDescent="0.25">
      <c r="A25" s="54"/>
      <c r="B25" s="359"/>
      <c r="C25" s="360"/>
      <c r="D25" s="41" t="s">
        <v>2</v>
      </c>
      <c r="E25" s="349" t="str">
        <f>IF(ISBLANK(Анкета!D23)," ",Анкета!D23)</f>
        <v xml:space="preserve"> </v>
      </c>
      <c r="F25" s="350"/>
    </row>
    <row r="26" spans="1:6" ht="21.95" customHeight="1" x14ac:dyDescent="0.25">
      <c r="A26" s="54"/>
      <c r="B26" s="347" t="s">
        <v>374</v>
      </c>
      <c r="C26" s="348"/>
      <c r="D26" s="55" t="s">
        <v>9</v>
      </c>
      <c r="E26" s="351" t="str">
        <f>IF(ISBLANK(Анкета!D29)," ",Анкета!D29)</f>
        <v xml:space="preserve"> </v>
      </c>
      <c r="F26" s="352"/>
    </row>
    <row r="27" spans="1:6" ht="21.95" customHeight="1" x14ac:dyDescent="0.25">
      <c r="A27" s="54"/>
      <c r="B27" s="347"/>
      <c r="C27" s="348"/>
      <c r="D27" s="38" t="s">
        <v>10</v>
      </c>
      <c r="E27" s="320" t="str">
        <f>IF(ISBLANK(Анкета!D30)," ",Анкета!D30)</f>
        <v xml:space="preserve"> </v>
      </c>
      <c r="F27" s="321"/>
    </row>
    <row r="28" spans="1:6" ht="21.95" customHeight="1" x14ac:dyDescent="0.25">
      <c r="A28" s="54"/>
      <c r="B28" s="347"/>
      <c r="C28" s="348"/>
      <c r="D28" s="38" t="s">
        <v>112</v>
      </c>
      <c r="E28" s="345" t="str">
        <f>IF(ISBLANK(Анкета!D31)," ",Анкета!D31)</f>
        <v xml:space="preserve"> </v>
      </c>
      <c r="F28" s="346"/>
    </row>
    <row r="29" spans="1:6" ht="21.95" customHeight="1" x14ac:dyDescent="0.25">
      <c r="A29" s="54"/>
      <c r="B29" s="347"/>
      <c r="C29" s="348"/>
      <c r="D29" s="41" t="s">
        <v>111</v>
      </c>
      <c r="E29" s="345" t="str">
        <f>IF(ISBLANK(Анкета!D32)," ",Анкета!D32)</f>
        <v xml:space="preserve"> </v>
      </c>
      <c r="F29" s="346"/>
    </row>
    <row r="30" spans="1:6" ht="21.95" customHeight="1" x14ac:dyDescent="0.25">
      <c r="A30" s="54"/>
      <c r="B30" s="347"/>
      <c r="C30" s="348"/>
      <c r="D30" s="56" t="s">
        <v>2</v>
      </c>
      <c r="E30" s="349" t="str">
        <f>IF(ISBLANK(Анкета!D33)," ",Анкета!D33)</f>
        <v xml:space="preserve"> </v>
      </c>
      <c r="F30" s="350"/>
    </row>
    <row r="31" spans="1:6" ht="21.95" customHeight="1" x14ac:dyDescent="0.25">
      <c r="A31" s="54"/>
      <c r="B31" s="2"/>
      <c r="C31" s="344" t="s">
        <v>376</v>
      </c>
      <c r="D31" s="344"/>
      <c r="E31" s="344"/>
      <c r="F31" s="57"/>
    </row>
    <row r="32" spans="1:6" ht="21.95" customHeight="1" x14ac:dyDescent="0.25">
      <c r="A32" s="54"/>
      <c r="B32" s="65">
        <f t="shared" ref="B32:B64" si="0">ROW()-28</f>
        <v>4</v>
      </c>
      <c r="C32" s="58" t="s">
        <v>236</v>
      </c>
      <c r="D32" s="59"/>
      <c r="E32" s="60"/>
      <c r="F32" s="61"/>
    </row>
    <row r="33" spans="1:6" ht="21.95" customHeight="1" x14ac:dyDescent="0.25">
      <c r="A33" s="62"/>
      <c r="B33" s="65">
        <f t="shared" si="0"/>
        <v>5</v>
      </c>
      <c r="C33" s="58" t="s">
        <v>237</v>
      </c>
      <c r="D33" s="59"/>
      <c r="E33" s="60"/>
      <c r="F33" s="61"/>
    </row>
    <row r="34" spans="1:6" ht="21.95" customHeight="1" x14ac:dyDescent="0.25">
      <c r="A34" s="62"/>
      <c r="B34" s="65">
        <f t="shared" si="0"/>
        <v>6</v>
      </c>
      <c r="C34" s="58" t="s">
        <v>238</v>
      </c>
      <c r="D34" s="59"/>
      <c r="E34" s="60"/>
      <c r="F34" s="61"/>
    </row>
    <row r="35" spans="1:6" ht="21.95" customHeight="1" x14ac:dyDescent="0.25">
      <c r="A35" s="62"/>
      <c r="B35" s="65">
        <f t="shared" si="0"/>
        <v>7</v>
      </c>
      <c r="C35" s="58" t="s">
        <v>240</v>
      </c>
      <c r="D35" s="59"/>
      <c r="E35" s="60"/>
      <c r="F35" s="61"/>
    </row>
    <row r="36" spans="1:6" ht="21.95" customHeight="1" x14ac:dyDescent="0.25">
      <c r="A36" s="62"/>
      <c r="B36" s="65">
        <f t="shared" si="0"/>
        <v>8</v>
      </c>
      <c r="C36" s="58" t="s">
        <v>241</v>
      </c>
      <c r="D36" s="59"/>
      <c r="E36" s="60"/>
      <c r="F36" s="61"/>
    </row>
    <row r="37" spans="1:6" ht="21.95" customHeight="1" x14ac:dyDescent="0.25">
      <c r="A37" s="62"/>
      <c r="B37" s="65">
        <f t="shared" si="0"/>
        <v>9</v>
      </c>
      <c r="C37" s="58" t="s">
        <v>242</v>
      </c>
      <c r="D37" s="59"/>
      <c r="E37" s="60"/>
      <c r="F37" s="61"/>
    </row>
    <row r="38" spans="1:6" ht="21.95" customHeight="1" x14ac:dyDescent="0.25">
      <c r="A38" s="62"/>
      <c r="B38" s="63">
        <f>ROW()-28</f>
        <v>10</v>
      </c>
      <c r="C38" s="58" t="s">
        <v>432</v>
      </c>
      <c r="D38" s="59"/>
      <c r="E38" s="60"/>
      <c r="F38" s="61"/>
    </row>
    <row r="39" spans="1:6" ht="21.95" customHeight="1" x14ac:dyDescent="0.25">
      <c r="A39" s="62"/>
      <c r="B39" s="65">
        <f t="shared" si="0"/>
        <v>11</v>
      </c>
      <c r="C39" s="58" t="s">
        <v>243</v>
      </c>
      <c r="D39" s="59"/>
      <c r="E39" s="60"/>
      <c r="F39" s="61"/>
    </row>
    <row r="40" spans="1:6" ht="21.95" customHeight="1" x14ac:dyDescent="0.25">
      <c r="A40" s="62"/>
      <c r="B40" s="65">
        <f t="shared" si="0"/>
        <v>12</v>
      </c>
      <c r="C40" s="58" t="s">
        <v>244</v>
      </c>
      <c r="D40" s="59"/>
      <c r="E40" s="60"/>
      <c r="F40" s="61"/>
    </row>
    <row r="41" spans="1:6" ht="21.95" customHeight="1" x14ac:dyDescent="0.25">
      <c r="B41" s="65">
        <f t="shared" si="0"/>
        <v>13</v>
      </c>
      <c r="C41" s="58" t="s">
        <v>245</v>
      </c>
      <c r="D41" s="59"/>
      <c r="E41" s="60"/>
      <c r="F41" s="61"/>
    </row>
    <row r="42" spans="1:6" ht="21.95" customHeight="1" x14ac:dyDescent="0.25">
      <c r="A42" s="62"/>
      <c r="B42" s="65">
        <f t="shared" si="0"/>
        <v>14</v>
      </c>
      <c r="C42" s="58" t="s">
        <v>246</v>
      </c>
      <c r="D42" s="59"/>
      <c r="E42" s="60"/>
      <c r="F42" s="61"/>
    </row>
    <row r="43" spans="1:6" ht="21.95" customHeight="1" x14ac:dyDescent="0.25">
      <c r="A43" s="62"/>
      <c r="B43" s="65">
        <f t="shared" si="0"/>
        <v>15</v>
      </c>
      <c r="C43" s="58" t="s">
        <v>247</v>
      </c>
      <c r="D43" s="59"/>
      <c r="E43" s="60"/>
      <c r="F43" s="61"/>
    </row>
    <row r="44" spans="1:6" ht="21.95" customHeight="1" x14ac:dyDescent="0.25">
      <c r="A44" s="62"/>
      <c r="B44" s="65">
        <f t="shared" si="0"/>
        <v>16</v>
      </c>
      <c r="C44" s="58" t="s">
        <v>248</v>
      </c>
      <c r="D44" s="59"/>
      <c r="E44" s="60"/>
      <c r="F44" s="61"/>
    </row>
    <row r="45" spans="1:6" ht="21.95" customHeight="1" x14ac:dyDescent="0.25">
      <c r="A45" s="62"/>
      <c r="B45" s="65">
        <f t="shared" si="0"/>
        <v>17</v>
      </c>
      <c r="C45" s="58" t="s">
        <v>249</v>
      </c>
      <c r="D45" s="59"/>
      <c r="E45" s="60"/>
      <c r="F45" s="61"/>
    </row>
    <row r="46" spans="1:6" ht="21.95" customHeight="1" x14ac:dyDescent="0.25">
      <c r="A46" s="64"/>
      <c r="B46" s="65">
        <f t="shared" si="0"/>
        <v>18</v>
      </c>
      <c r="C46" s="58" t="s">
        <v>250</v>
      </c>
      <c r="D46" s="59"/>
      <c r="E46" s="60"/>
      <c r="F46" s="61"/>
    </row>
    <row r="47" spans="1:6" ht="21.95" customHeight="1" x14ac:dyDescent="0.25">
      <c r="B47" s="65">
        <f t="shared" si="0"/>
        <v>19</v>
      </c>
      <c r="C47" s="58" t="s">
        <v>251</v>
      </c>
      <c r="D47" s="59"/>
      <c r="E47" s="60"/>
      <c r="F47" s="61"/>
    </row>
    <row r="48" spans="1:6" ht="21.95" customHeight="1" x14ac:dyDescent="0.25">
      <c r="B48" s="65">
        <f t="shared" si="0"/>
        <v>20</v>
      </c>
      <c r="C48" s="58" t="s">
        <v>252</v>
      </c>
      <c r="D48" s="59"/>
      <c r="E48" s="60"/>
      <c r="F48" s="61"/>
    </row>
    <row r="49" spans="2:6" ht="21.95" customHeight="1" x14ac:dyDescent="0.25">
      <c r="B49" s="65">
        <f t="shared" si="0"/>
        <v>21</v>
      </c>
      <c r="C49" s="58" t="s">
        <v>253</v>
      </c>
      <c r="D49" s="59"/>
      <c r="E49" s="60"/>
      <c r="F49" s="61"/>
    </row>
    <row r="50" spans="2:6" ht="21.95" customHeight="1" x14ac:dyDescent="0.25">
      <c r="B50" s="65">
        <f t="shared" si="0"/>
        <v>22</v>
      </c>
      <c r="C50" s="58" t="s">
        <v>254</v>
      </c>
      <c r="D50" s="59"/>
      <c r="E50" s="60"/>
      <c r="F50" s="61"/>
    </row>
    <row r="51" spans="2:6" ht="21.95" customHeight="1" x14ac:dyDescent="0.25">
      <c r="B51" s="65">
        <f t="shared" si="0"/>
        <v>23</v>
      </c>
      <c r="C51" s="58" t="s">
        <v>377</v>
      </c>
      <c r="D51" s="59"/>
      <c r="E51" s="60"/>
      <c r="F51" s="61"/>
    </row>
    <row r="52" spans="2:6" ht="21.95" customHeight="1" x14ac:dyDescent="0.25">
      <c r="B52" s="65">
        <f t="shared" si="0"/>
        <v>24</v>
      </c>
      <c r="C52" s="58" t="s">
        <v>378</v>
      </c>
      <c r="D52" s="59"/>
      <c r="E52" s="60"/>
      <c r="F52" s="61"/>
    </row>
    <row r="53" spans="2:6" ht="21.95" customHeight="1" x14ac:dyDescent="0.25">
      <c r="B53" s="65">
        <f t="shared" si="0"/>
        <v>25</v>
      </c>
      <c r="C53" s="58" t="s">
        <v>255</v>
      </c>
      <c r="D53" s="59"/>
      <c r="E53" s="60"/>
      <c r="F53" s="61"/>
    </row>
    <row r="54" spans="2:6" ht="21.95" customHeight="1" x14ac:dyDescent="0.25">
      <c r="B54" s="65">
        <f t="shared" si="0"/>
        <v>26</v>
      </c>
      <c r="C54" s="58" t="s">
        <v>256</v>
      </c>
      <c r="D54" s="59"/>
      <c r="E54" s="60"/>
      <c r="F54" s="61"/>
    </row>
    <row r="55" spans="2:6" ht="21.95" customHeight="1" x14ac:dyDescent="0.25">
      <c r="B55" s="65">
        <f t="shared" si="0"/>
        <v>27</v>
      </c>
      <c r="C55" s="58" t="s">
        <v>257</v>
      </c>
      <c r="D55" s="59"/>
      <c r="E55" s="60"/>
      <c r="F55" s="61"/>
    </row>
    <row r="56" spans="2:6" ht="21.95" customHeight="1" x14ac:dyDescent="0.25">
      <c r="B56" s="65">
        <f t="shared" si="0"/>
        <v>28</v>
      </c>
      <c r="C56" s="58" t="s">
        <v>388</v>
      </c>
      <c r="D56" s="59"/>
      <c r="E56" s="60"/>
      <c r="F56" s="61"/>
    </row>
    <row r="57" spans="2:6" ht="21.95" customHeight="1" x14ac:dyDescent="0.25">
      <c r="B57" s="65">
        <f t="shared" si="0"/>
        <v>29</v>
      </c>
      <c r="C57" s="58" t="s">
        <v>258</v>
      </c>
      <c r="D57" s="59"/>
      <c r="E57" s="60"/>
      <c r="F57" s="61"/>
    </row>
    <row r="58" spans="2:6" ht="21.95" customHeight="1" x14ac:dyDescent="0.25">
      <c r="B58" s="65">
        <f t="shared" si="0"/>
        <v>30</v>
      </c>
      <c r="C58" s="58" t="s">
        <v>259</v>
      </c>
      <c r="D58" s="59"/>
      <c r="E58" s="60"/>
      <c r="F58" s="61"/>
    </row>
    <row r="59" spans="2:6" ht="21.95" customHeight="1" x14ac:dyDescent="0.25">
      <c r="B59" s="65">
        <f t="shared" si="0"/>
        <v>31</v>
      </c>
      <c r="C59" s="58" t="s">
        <v>260</v>
      </c>
      <c r="D59" s="59"/>
      <c r="E59" s="60"/>
      <c r="F59" s="61"/>
    </row>
    <row r="60" spans="2:6" ht="21.95" customHeight="1" x14ac:dyDescent="0.25">
      <c r="B60" s="65">
        <f t="shared" si="0"/>
        <v>32</v>
      </c>
      <c r="C60" s="58" t="s">
        <v>261</v>
      </c>
      <c r="D60" s="59"/>
      <c r="E60" s="60"/>
      <c r="F60" s="61"/>
    </row>
    <row r="61" spans="2:6" ht="21.95" customHeight="1" x14ac:dyDescent="0.25">
      <c r="B61" s="65">
        <f t="shared" si="0"/>
        <v>33</v>
      </c>
      <c r="C61" s="58" t="s">
        <v>262</v>
      </c>
      <c r="D61" s="59"/>
      <c r="E61" s="60"/>
      <c r="F61" s="61"/>
    </row>
    <row r="62" spans="2:6" ht="21.95" customHeight="1" x14ac:dyDescent="0.25">
      <c r="B62" s="65">
        <f t="shared" si="0"/>
        <v>34</v>
      </c>
      <c r="C62" s="58" t="s">
        <v>263</v>
      </c>
      <c r="D62" s="59"/>
      <c r="E62" s="60"/>
      <c r="F62" s="61"/>
    </row>
    <row r="63" spans="2:6" ht="21.95" customHeight="1" x14ac:dyDescent="0.25">
      <c r="B63" s="65">
        <f t="shared" si="0"/>
        <v>35</v>
      </c>
      <c r="C63" s="58" t="s">
        <v>264</v>
      </c>
      <c r="D63" s="59"/>
      <c r="E63" s="60"/>
      <c r="F63" s="61"/>
    </row>
    <row r="64" spans="2:6" ht="21.95" customHeight="1" x14ac:dyDescent="0.25">
      <c r="B64" s="65">
        <f t="shared" si="0"/>
        <v>36</v>
      </c>
      <c r="C64" s="58" t="s">
        <v>265</v>
      </c>
      <c r="D64" s="59"/>
      <c r="E64" s="60"/>
      <c r="F64" s="61"/>
    </row>
    <row r="65" spans="2:6" ht="21.95" customHeight="1" x14ac:dyDescent="0.25">
      <c r="B65" s="65">
        <f t="shared" ref="B65:B103" si="1">ROW()-28</f>
        <v>37</v>
      </c>
      <c r="C65" s="58" t="s">
        <v>266</v>
      </c>
      <c r="D65" s="59"/>
      <c r="E65" s="60"/>
      <c r="F65" s="61"/>
    </row>
    <row r="66" spans="2:6" ht="21.95" customHeight="1" x14ac:dyDescent="0.25">
      <c r="B66" s="65">
        <f t="shared" si="1"/>
        <v>38</v>
      </c>
      <c r="C66" s="58" t="s">
        <v>267</v>
      </c>
      <c r="D66" s="59"/>
      <c r="E66" s="60"/>
      <c r="F66" s="61"/>
    </row>
    <row r="67" spans="2:6" ht="21.95" customHeight="1" x14ac:dyDescent="0.25">
      <c r="B67" s="65">
        <f t="shared" si="1"/>
        <v>39</v>
      </c>
      <c r="C67" s="58" t="s">
        <v>268</v>
      </c>
      <c r="D67" s="59"/>
      <c r="E67" s="60"/>
      <c r="F67" s="61"/>
    </row>
    <row r="68" spans="2:6" ht="21.95" customHeight="1" x14ac:dyDescent="0.25">
      <c r="B68" s="65">
        <f t="shared" si="1"/>
        <v>40</v>
      </c>
      <c r="C68" s="58" t="s">
        <v>269</v>
      </c>
      <c r="D68" s="59"/>
      <c r="E68" s="60"/>
      <c r="F68" s="61"/>
    </row>
    <row r="69" spans="2:6" ht="21.95" customHeight="1" x14ac:dyDescent="0.25">
      <c r="B69" s="65">
        <f t="shared" si="1"/>
        <v>41</v>
      </c>
      <c r="C69" s="58" t="s">
        <v>379</v>
      </c>
      <c r="D69" s="59"/>
      <c r="E69" s="60"/>
      <c r="F69" s="61"/>
    </row>
    <row r="70" spans="2:6" ht="21.95" customHeight="1" x14ac:dyDescent="0.25">
      <c r="B70" s="65">
        <f t="shared" si="1"/>
        <v>42</v>
      </c>
      <c r="C70" s="58" t="s">
        <v>270</v>
      </c>
      <c r="D70" s="59"/>
      <c r="E70" s="60"/>
      <c r="F70" s="61"/>
    </row>
    <row r="71" spans="2:6" ht="21.95" customHeight="1" x14ac:dyDescent="0.25">
      <c r="B71" s="65">
        <f t="shared" si="1"/>
        <v>43</v>
      </c>
      <c r="C71" s="58" t="s">
        <v>271</v>
      </c>
      <c r="D71" s="59"/>
      <c r="E71" s="60"/>
      <c r="F71" s="61"/>
    </row>
    <row r="72" spans="2:6" ht="21.95" customHeight="1" x14ac:dyDescent="0.25">
      <c r="B72" s="65">
        <f t="shared" si="1"/>
        <v>44</v>
      </c>
      <c r="C72" s="58" t="s">
        <v>272</v>
      </c>
      <c r="D72" s="59"/>
      <c r="E72" s="60"/>
      <c r="F72" s="61"/>
    </row>
    <row r="73" spans="2:6" ht="21.95" customHeight="1" x14ac:dyDescent="0.25">
      <c r="B73" s="65">
        <f t="shared" si="1"/>
        <v>45</v>
      </c>
      <c r="C73" s="58" t="s">
        <v>273</v>
      </c>
      <c r="D73" s="59"/>
      <c r="E73" s="60"/>
      <c r="F73" s="61"/>
    </row>
    <row r="74" spans="2:6" ht="21.95" customHeight="1" x14ac:dyDescent="0.25">
      <c r="B74" s="65">
        <f t="shared" si="1"/>
        <v>46</v>
      </c>
      <c r="C74" s="58" t="s">
        <v>274</v>
      </c>
      <c r="D74" s="59"/>
      <c r="E74" s="60"/>
      <c r="F74" s="61"/>
    </row>
    <row r="75" spans="2:6" ht="21.95" customHeight="1" x14ac:dyDescent="0.25">
      <c r="B75" s="65">
        <f t="shared" si="1"/>
        <v>47</v>
      </c>
      <c r="C75" s="58" t="s">
        <v>275</v>
      </c>
      <c r="D75" s="59"/>
      <c r="E75" s="60"/>
      <c r="F75" s="61"/>
    </row>
    <row r="76" spans="2:6" ht="21.95" customHeight="1" x14ac:dyDescent="0.25">
      <c r="B76" s="65">
        <f t="shared" si="1"/>
        <v>48</v>
      </c>
      <c r="C76" s="58" t="s">
        <v>276</v>
      </c>
      <c r="D76" s="59"/>
      <c r="E76" s="60"/>
      <c r="F76" s="61"/>
    </row>
    <row r="77" spans="2:6" ht="21.95" customHeight="1" x14ac:dyDescent="0.25">
      <c r="B77" s="65">
        <f t="shared" si="1"/>
        <v>49</v>
      </c>
      <c r="C77" s="58" t="s">
        <v>277</v>
      </c>
      <c r="D77" s="59"/>
      <c r="E77" s="60"/>
      <c r="F77" s="61"/>
    </row>
    <row r="78" spans="2:6" ht="21.95" customHeight="1" x14ac:dyDescent="0.25">
      <c r="B78" s="65">
        <f t="shared" si="1"/>
        <v>50</v>
      </c>
      <c r="C78" s="58" t="s">
        <v>278</v>
      </c>
      <c r="D78" s="59"/>
      <c r="E78" s="60"/>
      <c r="F78" s="61"/>
    </row>
    <row r="79" spans="2:6" ht="21.95" customHeight="1" x14ac:dyDescent="0.25">
      <c r="B79" s="65">
        <f t="shared" si="1"/>
        <v>51</v>
      </c>
      <c r="C79" s="58" t="s">
        <v>279</v>
      </c>
      <c r="D79" s="59"/>
      <c r="E79" s="60"/>
      <c r="F79" s="61"/>
    </row>
    <row r="80" spans="2:6" ht="21.95" customHeight="1" x14ac:dyDescent="0.25">
      <c r="B80" s="65">
        <f t="shared" si="1"/>
        <v>52</v>
      </c>
      <c r="C80" s="58" t="s">
        <v>280</v>
      </c>
      <c r="D80" s="59"/>
      <c r="E80" s="60"/>
      <c r="F80" s="61"/>
    </row>
    <row r="81" spans="2:6" ht="21.95" customHeight="1" x14ac:dyDescent="0.25">
      <c r="B81" s="63">
        <f>ROW()-28</f>
        <v>53</v>
      </c>
      <c r="C81" s="58" t="s">
        <v>433</v>
      </c>
      <c r="D81" s="59"/>
      <c r="E81" s="60"/>
      <c r="F81" s="61"/>
    </row>
    <row r="82" spans="2:6" ht="21.95" customHeight="1" x14ac:dyDescent="0.25">
      <c r="B82" s="65">
        <f t="shared" si="1"/>
        <v>54</v>
      </c>
      <c r="C82" s="58" t="s">
        <v>281</v>
      </c>
      <c r="D82" s="59"/>
      <c r="E82" s="60"/>
      <c r="F82" s="61"/>
    </row>
    <row r="83" spans="2:6" ht="21.95" customHeight="1" x14ac:dyDescent="0.25">
      <c r="B83" s="65">
        <f t="shared" si="1"/>
        <v>55</v>
      </c>
      <c r="C83" s="58" t="s">
        <v>282</v>
      </c>
      <c r="D83" s="59"/>
      <c r="E83" s="60"/>
      <c r="F83" s="61"/>
    </row>
    <row r="84" spans="2:6" ht="21.95" customHeight="1" x14ac:dyDescent="0.25">
      <c r="B84" s="65">
        <f t="shared" si="1"/>
        <v>56</v>
      </c>
      <c r="C84" s="58" t="s">
        <v>283</v>
      </c>
      <c r="D84" s="59"/>
      <c r="E84" s="60"/>
      <c r="F84" s="61"/>
    </row>
    <row r="85" spans="2:6" ht="21.95" customHeight="1" x14ac:dyDescent="0.25">
      <c r="B85" s="65">
        <f t="shared" si="1"/>
        <v>57</v>
      </c>
      <c r="C85" s="58" t="s">
        <v>284</v>
      </c>
      <c r="D85" s="59"/>
      <c r="E85" s="60"/>
      <c r="F85" s="61"/>
    </row>
    <row r="86" spans="2:6" ht="21.95" customHeight="1" x14ac:dyDescent="0.25">
      <c r="B86" s="63">
        <f>ROW()-28</f>
        <v>58</v>
      </c>
      <c r="C86" s="58" t="s">
        <v>427</v>
      </c>
      <c r="D86" s="59"/>
      <c r="E86" s="60"/>
      <c r="F86" s="61"/>
    </row>
    <row r="87" spans="2:6" ht="21.95" customHeight="1" x14ac:dyDescent="0.25">
      <c r="B87" s="65">
        <f t="shared" si="1"/>
        <v>59</v>
      </c>
      <c r="C87" s="58" t="s">
        <v>285</v>
      </c>
      <c r="D87" s="59"/>
      <c r="E87" s="60"/>
      <c r="F87" s="61"/>
    </row>
    <row r="88" spans="2:6" ht="21.95" customHeight="1" x14ac:dyDescent="0.25">
      <c r="B88" s="65">
        <f t="shared" si="1"/>
        <v>60</v>
      </c>
      <c r="C88" s="58" t="s">
        <v>239</v>
      </c>
      <c r="D88" s="59"/>
      <c r="E88" s="60"/>
      <c r="F88" s="61"/>
    </row>
    <row r="89" spans="2:6" ht="21.95" customHeight="1" x14ac:dyDescent="0.25">
      <c r="B89" s="65">
        <f t="shared" si="1"/>
        <v>61</v>
      </c>
      <c r="C89" s="58" t="s">
        <v>286</v>
      </c>
      <c r="D89" s="59"/>
      <c r="E89" s="60"/>
      <c r="F89" s="61"/>
    </row>
    <row r="90" spans="2:6" ht="21.95" customHeight="1" x14ac:dyDescent="0.25">
      <c r="B90" s="63">
        <f>ROW()-28</f>
        <v>62</v>
      </c>
      <c r="C90" s="58" t="s">
        <v>434</v>
      </c>
      <c r="D90" s="59"/>
      <c r="E90" s="60"/>
      <c r="F90" s="61"/>
    </row>
    <row r="91" spans="2:6" ht="21.95" customHeight="1" x14ac:dyDescent="0.25">
      <c r="B91" s="65">
        <f t="shared" si="1"/>
        <v>63</v>
      </c>
      <c r="C91" s="58" t="s">
        <v>287</v>
      </c>
      <c r="D91" s="59"/>
      <c r="E91" s="60"/>
      <c r="F91" s="61"/>
    </row>
    <row r="92" spans="2:6" ht="21.95" customHeight="1" x14ac:dyDescent="0.25">
      <c r="B92" s="63">
        <f>ROW()-28</f>
        <v>64</v>
      </c>
      <c r="C92" s="58" t="s">
        <v>425</v>
      </c>
      <c r="D92" s="59"/>
      <c r="E92" s="60"/>
      <c r="F92" s="61"/>
    </row>
    <row r="93" spans="2:6" ht="21.95" customHeight="1" x14ac:dyDescent="0.25">
      <c r="B93" s="65">
        <f t="shared" si="1"/>
        <v>65</v>
      </c>
      <c r="C93" s="58" t="s">
        <v>288</v>
      </c>
      <c r="D93" s="59"/>
      <c r="E93" s="60"/>
      <c r="F93" s="61"/>
    </row>
    <row r="94" spans="2:6" ht="21.95" customHeight="1" x14ac:dyDescent="0.25">
      <c r="B94" s="63">
        <f>ROW()-28</f>
        <v>66</v>
      </c>
      <c r="C94" s="58" t="s">
        <v>435</v>
      </c>
      <c r="D94" s="59"/>
      <c r="E94" s="60"/>
      <c r="F94" s="61"/>
    </row>
    <row r="95" spans="2:6" ht="21.95" customHeight="1" x14ac:dyDescent="0.25">
      <c r="B95" s="65">
        <f t="shared" si="1"/>
        <v>67</v>
      </c>
      <c r="C95" s="58" t="s">
        <v>289</v>
      </c>
      <c r="D95" s="59"/>
      <c r="E95" s="60"/>
      <c r="F95" s="61"/>
    </row>
    <row r="96" spans="2:6" ht="21.95" customHeight="1" x14ac:dyDescent="0.25">
      <c r="B96" s="65">
        <f t="shared" si="1"/>
        <v>68</v>
      </c>
      <c r="C96" s="58" t="s">
        <v>290</v>
      </c>
      <c r="D96" s="59"/>
      <c r="E96" s="60"/>
      <c r="F96" s="61"/>
    </row>
    <row r="97" spans="2:6" ht="21.95" customHeight="1" x14ac:dyDescent="0.25">
      <c r="B97" s="63">
        <f>ROW()-28</f>
        <v>69</v>
      </c>
      <c r="C97" s="58" t="s">
        <v>439</v>
      </c>
      <c r="D97" s="59"/>
      <c r="E97" s="60"/>
      <c r="F97" s="61"/>
    </row>
    <row r="98" spans="2:6" ht="21.95" customHeight="1" x14ac:dyDescent="0.25">
      <c r="B98" s="65">
        <f t="shared" si="1"/>
        <v>70</v>
      </c>
      <c r="C98" s="58" t="s">
        <v>389</v>
      </c>
      <c r="D98" s="59"/>
      <c r="E98" s="60"/>
      <c r="F98" s="61"/>
    </row>
    <row r="99" spans="2:6" ht="21.95" customHeight="1" x14ac:dyDescent="0.25">
      <c r="B99" s="65">
        <f t="shared" si="1"/>
        <v>71</v>
      </c>
      <c r="C99" s="58" t="s">
        <v>291</v>
      </c>
      <c r="D99" s="59"/>
      <c r="E99" s="60"/>
      <c r="F99" s="61"/>
    </row>
    <row r="100" spans="2:6" ht="21.95" customHeight="1" x14ac:dyDescent="0.25">
      <c r="B100" s="65">
        <f t="shared" si="1"/>
        <v>72</v>
      </c>
      <c r="C100" s="58" t="s">
        <v>292</v>
      </c>
      <c r="D100" s="59"/>
      <c r="E100" s="60"/>
      <c r="F100" s="61"/>
    </row>
    <row r="101" spans="2:6" ht="21.95" customHeight="1" x14ac:dyDescent="0.25">
      <c r="B101" s="65">
        <f t="shared" si="1"/>
        <v>73</v>
      </c>
      <c r="C101" s="58" t="s">
        <v>390</v>
      </c>
      <c r="D101" s="59"/>
      <c r="E101" s="60"/>
      <c r="F101" s="61"/>
    </row>
    <row r="102" spans="2:6" ht="21.95" customHeight="1" x14ac:dyDescent="0.25">
      <c r="B102" s="63">
        <f>ROW()-28</f>
        <v>74</v>
      </c>
      <c r="C102" s="58" t="s">
        <v>436</v>
      </c>
      <c r="D102" s="59"/>
      <c r="E102" s="60"/>
      <c r="F102" s="61"/>
    </row>
    <row r="103" spans="2:6" ht="21.95" customHeight="1" x14ac:dyDescent="0.25">
      <c r="B103" s="65">
        <f t="shared" si="1"/>
        <v>75</v>
      </c>
      <c r="C103" s="58" t="s">
        <v>293</v>
      </c>
      <c r="D103" s="59"/>
      <c r="E103" s="60"/>
      <c r="F103" s="61"/>
    </row>
    <row r="104" spans="2:6" ht="21.95" customHeight="1" x14ac:dyDescent="0.25">
      <c r="B104" s="65">
        <f t="shared" ref="B104:B134" si="2">ROW()-28</f>
        <v>76</v>
      </c>
      <c r="C104" s="58" t="s">
        <v>380</v>
      </c>
      <c r="D104" s="59"/>
      <c r="E104" s="60"/>
      <c r="F104" s="61"/>
    </row>
    <row r="105" spans="2:6" ht="21.95" customHeight="1" x14ac:dyDescent="0.25">
      <c r="B105" s="65">
        <f t="shared" si="2"/>
        <v>77</v>
      </c>
      <c r="C105" s="58" t="s">
        <v>294</v>
      </c>
      <c r="D105" s="59"/>
      <c r="E105" s="60"/>
      <c r="F105" s="61"/>
    </row>
    <row r="106" spans="2:6" ht="21.95" customHeight="1" x14ac:dyDescent="0.25">
      <c r="B106" s="65">
        <f t="shared" si="2"/>
        <v>78</v>
      </c>
      <c r="C106" s="58" t="s">
        <v>381</v>
      </c>
      <c r="D106" s="59"/>
      <c r="E106" s="60"/>
      <c r="F106" s="61"/>
    </row>
    <row r="107" spans="2:6" ht="21.95" customHeight="1" x14ac:dyDescent="0.25">
      <c r="B107" s="65">
        <f t="shared" si="2"/>
        <v>79</v>
      </c>
      <c r="C107" s="58" t="s">
        <v>295</v>
      </c>
      <c r="D107" s="59"/>
      <c r="E107" s="60"/>
      <c r="F107" s="61"/>
    </row>
    <row r="108" spans="2:6" ht="21.95" customHeight="1" x14ac:dyDescent="0.25">
      <c r="B108" s="65">
        <f t="shared" si="2"/>
        <v>80</v>
      </c>
      <c r="C108" s="58" t="s">
        <v>296</v>
      </c>
      <c r="D108" s="59"/>
      <c r="E108" s="60"/>
      <c r="F108" s="61"/>
    </row>
    <row r="109" spans="2:6" ht="21.95" customHeight="1" x14ac:dyDescent="0.25">
      <c r="B109" s="65">
        <f t="shared" si="2"/>
        <v>81</v>
      </c>
      <c r="C109" s="58" t="s">
        <v>391</v>
      </c>
      <c r="D109" s="59"/>
      <c r="E109" s="60"/>
      <c r="F109" s="61"/>
    </row>
    <row r="110" spans="2:6" ht="21.95" customHeight="1" x14ac:dyDescent="0.25">
      <c r="B110" s="65">
        <f t="shared" si="2"/>
        <v>82</v>
      </c>
      <c r="C110" s="58" t="s">
        <v>297</v>
      </c>
      <c r="D110" s="59"/>
      <c r="E110" s="60"/>
      <c r="F110" s="61"/>
    </row>
    <row r="111" spans="2:6" ht="21.95" customHeight="1" x14ac:dyDescent="0.25">
      <c r="B111" s="65">
        <f t="shared" si="2"/>
        <v>83</v>
      </c>
      <c r="C111" s="58" t="s">
        <v>298</v>
      </c>
      <c r="D111" s="59"/>
      <c r="E111" s="60"/>
      <c r="F111" s="61"/>
    </row>
    <row r="112" spans="2:6" ht="21.95" customHeight="1" x14ac:dyDescent="0.25">
      <c r="B112" s="65">
        <f t="shared" si="2"/>
        <v>84</v>
      </c>
      <c r="C112" s="58" t="s">
        <v>299</v>
      </c>
      <c r="D112" s="59"/>
      <c r="E112" s="60"/>
      <c r="F112" s="61"/>
    </row>
    <row r="113" spans="2:6" ht="21.95" customHeight="1" x14ac:dyDescent="0.25">
      <c r="B113" s="65">
        <f t="shared" si="2"/>
        <v>85</v>
      </c>
      <c r="C113" s="58" t="s">
        <v>300</v>
      </c>
      <c r="D113" s="59"/>
      <c r="E113" s="60"/>
      <c r="F113" s="61"/>
    </row>
    <row r="114" spans="2:6" ht="21.95" customHeight="1" x14ac:dyDescent="0.25">
      <c r="B114" s="65">
        <f t="shared" si="2"/>
        <v>86</v>
      </c>
      <c r="C114" s="58" t="s">
        <v>301</v>
      </c>
      <c r="D114" s="59"/>
      <c r="E114" s="60"/>
      <c r="F114" s="61"/>
    </row>
    <row r="115" spans="2:6" ht="21.95" customHeight="1" x14ac:dyDescent="0.25">
      <c r="B115" s="65">
        <f t="shared" si="2"/>
        <v>87</v>
      </c>
      <c r="C115" s="58" t="s">
        <v>302</v>
      </c>
      <c r="D115" s="59"/>
      <c r="E115" s="60"/>
      <c r="F115" s="61"/>
    </row>
    <row r="116" spans="2:6" ht="21.95" customHeight="1" x14ac:dyDescent="0.25">
      <c r="B116" s="65">
        <f t="shared" si="2"/>
        <v>88</v>
      </c>
      <c r="C116" s="58" t="s">
        <v>303</v>
      </c>
      <c r="D116" s="59"/>
      <c r="E116" s="60"/>
      <c r="F116" s="61"/>
    </row>
    <row r="117" spans="2:6" ht="21.95" customHeight="1" x14ac:dyDescent="0.25">
      <c r="B117" s="65">
        <f t="shared" si="2"/>
        <v>89</v>
      </c>
      <c r="C117" s="58" t="s">
        <v>304</v>
      </c>
      <c r="D117" s="59"/>
      <c r="E117" s="60"/>
      <c r="F117" s="61"/>
    </row>
    <row r="118" spans="2:6" ht="21.95" customHeight="1" x14ac:dyDescent="0.25">
      <c r="B118" s="65">
        <f t="shared" si="2"/>
        <v>90</v>
      </c>
      <c r="C118" s="58" t="s">
        <v>305</v>
      </c>
      <c r="D118" s="59"/>
      <c r="E118" s="60"/>
      <c r="F118" s="61"/>
    </row>
    <row r="119" spans="2:6" ht="21.95" customHeight="1" x14ac:dyDescent="0.25">
      <c r="B119" s="65">
        <f t="shared" si="2"/>
        <v>91</v>
      </c>
      <c r="C119" s="58" t="s">
        <v>306</v>
      </c>
      <c r="D119" s="59"/>
      <c r="E119" s="60"/>
      <c r="F119" s="61"/>
    </row>
    <row r="120" spans="2:6" ht="21.95" customHeight="1" x14ac:dyDescent="0.25">
      <c r="B120" s="65">
        <f t="shared" si="2"/>
        <v>92</v>
      </c>
      <c r="C120" s="58" t="s">
        <v>307</v>
      </c>
      <c r="D120" s="59"/>
      <c r="E120" s="60"/>
      <c r="F120" s="61"/>
    </row>
    <row r="121" spans="2:6" ht="21.95" customHeight="1" x14ac:dyDescent="0.25">
      <c r="B121" s="65">
        <f t="shared" si="2"/>
        <v>93</v>
      </c>
      <c r="C121" s="58" t="s">
        <v>308</v>
      </c>
      <c r="D121" s="59"/>
      <c r="E121" s="60"/>
      <c r="F121" s="61"/>
    </row>
    <row r="122" spans="2:6" ht="21.95" customHeight="1" x14ac:dyDescent="0.25">
      <c r="B122" s="65">
        <f t="shared" si="2"/>
        <v>94</v>
      </c>
      <c r="C122" s="58" t="s">
        <v>309</v>
      </c>
      <c r="D122" s="59"/>
      <c r="E122" s="60"/>
      <c r="F122" s="61"/>
    </row>
    <row r="123" spans="2:6" ht="21.95" customHeight="1" x14ac:dyDescent="0.25">
      <c r="B123" s="65">
        <f t="shared" si="2"/>
        <v>95</v>
      </c>
      <c r="C123" s="58" t="s">
        <v>310</v>
      </c>
      <c r="D123" s="59"/>
      <c r="E123" s="60"/>
      <c r="F123" s="61"/>
    </row>
    <row r="124" spans="2:6" ht="21.95" customHeight="1" x14ac:dyDescent="0.25">
      <c r="B124" s="65">
        <f t="shared" si="2"/>
        <v>96</v>
      </c>
      <c r="C124" s="58" t="s">
        <v>311</v>
      </c>
      <c r="D124" s="59"/>
      <c r="E124" s="60"/>
      <c r="F124" s="61"/>
    </row>
    <row r="125" spans="2:6" ht="21.95" customHeight="1" x14ac:dyDescent="0.25">
      <c r="B125" s="65">
        <f t="shared" si="2"/>
        <v>97</v>
      </c>
      <c r="C125" s="58" t="s">
        <v>392</v>
      </c>
      <c r="D125" s="59"/>
      <c r="E125" s="60"/>
      <c r="F125" s="61"/>
    </row>
    <row r="126" spans="2:6" ht="21.95" customHeight="1" x14ac:dyDescent="0.25">
      <c r="B126" s="65">
        <f t="shared" si="2"/>
        <v>98</v>
      </c>
      <c r="C126" s="58" t="s">
        <v>312</v>
      </c>
      <c r="D126" s="59"/>
      <c r="E126" s="60"/>
      <c r="F126" s="61"/>
    </row>
    <row r="127" spans="2:6" ht="21.95" customHeight="1" x14ac:dyDescent="0.25">
      <c r="B127" s="65">
        <f t="shared" si="2"/>
        <v>99</v>
      </c>
      <c r="C127" s="58" t="s">
        <v>313</v>
      </c>
      <c r="D127" s="59"/>
      <c r="E127" s="60"/>
      <c r="F127" s="61"/>
    </row>
    <row r="128" spans="2:6" ht="21.95" customHeight="1" x14ac:dyDescent="0.25">
      <c r="B128" s="65">
        <f t="shared" si="2"/>
        <v>100</v>
      </c>
      <c r="C128" s="58" t="s">
        <v>314</v>
      </c>
      <c r="D128" s="59"/>
      <c r="E128" s="60"/>
      <c r="F128" s="61"/>
    </row>
    <row r="129" spans="2:6" ht="21.95" customHeight="1" x14ac:dyDescent="0.25">
      <c r="B129" s="65">
        <f t="shared" si="2"/>
        <v>101</v>
      </c>
      <c r="C129" s="58" t="s">
        <v>315</v>
      </c>
      <c r="D129" s="59"/>
      <c r="E129" s="60"/>
      <c r="F129" s="61"/>
    </row>
    <row r="130" spans="2:6" ht="21.95" customHeight="1" x14ac:dyDescent="0.25">
      <c r="B130" s="65">
        <f t="shared" si="2"/>
        <v>102</v>
      </c>
      <c r="C130" s="58" t="s">
        <v>316</v>
      </c>
      <c r="D130" s="59"/>
      <c r="E130" s="60"/>
      <c r="F130" s="61"/>
    </row>
    <row r="131" spans="2:6" ht="21.95" customHeight="1" x14ac:dyDescent="0.25">
      <c r="B131" s="65">
        <f t="shared" si="2"/>
        <v>103</v>
      </c>
      <c r="C131" s="58" t="s">
        <v>317</v>
      </c>
      <c r="D131" s="59"/>
      <c r="E131" s="60"/>
      <c r="F131" s="61"/>
    </row>
    <row r="132" spans="2:6" ht="21.95" customHeight="1" x14ac:dyDescent="0.25">
      <c r="B132" s="65">
        <f t="shared" si="2"/>
        <v>104</v>
      </c>
      <c r="C132" s="58" t="s">
        <v>318</v>
      </c>
      <c r="D132" s="59"/>
      <c r="E132" s="60"/>
      <c r="F132" s="61"/>
    </row>
    <row r="133" spans="2:6" ht="21.95" customHeight="1" x14ac:dyDescent="0.25">
      <c r="B133" s="65">
        <f t="shared" si="2"/>
        <v>105</v>
      </c>
      <c r="C133" s="58" t="s">
        <v>319</v>
      </c>
      <c r="D133" s="59"/>
      <c r="E133" s="60"/>
      <c r="F133" s="61"/>
    </row>
    <row r="134" spans="2:6" ht="21.95" customHeight="1" x14ac:dyDescent="0.25">
      <c r="B134" s="65">
        <f t="shared" si="2"/>
        <v>106</v>
      </c>
      <c r="C134" s="58" t="s">
        <v>320</v>
      </c>
      <c r="D134" s="59"/>
      <c r="E134" s="60"/>
      <c r="F134" s="61"/>
    </row>
    <row r="135" spans="2:6" ht="21.95" customHeight="1" x14ac:dyDescent="0.25">
      <c r="B135" s="65">
        <f t="shared" ref="B135:B172" si="3">ROW()-28</f>
        <v>107</v>
      </c>
      <c r="C135" s="58" t="s">
        <v>321</v>
      </c>
      <c r="D135" s="59"/>
      <c r="E135" s="60"/>
      <c r="F135" s="61"/>
    </row>
    <row r="136" spans="2:6" ht="21.95" customHeight="1" x14ac:dyDescent="0.25">
      <c r="B136" s="65">
        <f t="shared" si="3"/>
        <v>108</v>
      </c>
      <c r="C136" s="58" t="s">
        <v>322</v>
      </c>
      <c r="D136" s="59"/>
      <c r="E136" s="60"/>
      <c r="F136" s="61"/>
    </row>
    <row r="137" spans="2:6" ht="21.95" customHeight="1" x14ac:dyDescent="0.25">
      <c r="B137" s="65">
        <f t="shared" si="3"/>
        <v>109</v>
      </c>
      <c r="C137" s="58" t="s">
        <v>323</v>
      </c>
      <c r="D137" s="59"/>
      <c r="E137" s="60"/>
      <c r="F137" s="61"/>
    </row>
    <row r="138" spans="2:6" ht="21.95" customHeight="1" x14ac:dyDescent="0.25">
      <c r="B138" s="63">
        <f>ROW()-28</f>
        <v>110</v>
      </c>
      <c r="C138" s="58" t="s">
        <v>440</v>
      </c>
      <c r="D138" s="59"/>
      <c r="E138" s="60"/>
      <c r="F138" s="61"/>
    </row>
    <row r="139" spans="2:6" ht="21.95" customHeight="1" x14ac:dyDescent="0.25">
      <c r="B139" s="65">
        <f t="shared" si="3"/>
        <v>111</v>
      </c>
      <c r="C139" s="58" t="s">
        <v>324</v>
      </c>
      <c r="D139" s="59"/>
      <c r="E139" s="60"/>
      <c r="F139" s="61"/>
    </row>
    <row r="140" spans="2:6" ht="21.95" customHeight="1" x14ac:dyDescent="0.25">
      <c r="B140" s="65">
        <f t="shared" si="3"/>
        <v>112</v>
      </c>
      <c r="C140" s="58" t="s">
        <v>393</v>
      </c>
      <c r="D140" s="59"/>
      <c r="E140" s="60"/>
      <c r="F140" s="61"/>
    </row>
    <row r="141" spans="2:6" ht="21.95" customHeight="1" x14ac:dyDescent="0.25">
      <c r="B141" s="65">
        <f t="shared" si="3"/>
        <v>113</v>
      </c>
      <c r="C141" s="58" t="s">
        <v>325</v>
      </c>
      <c r="D141" s="59"/>
      <c r="E141" s="60"/>
      <c r="F141" s="61"/>
    </row>
    <row r="142" spans="2:6" ht="21.95" customHeight="1" x14ac:dyDescent="0.25">
      <c r="B142" s="65">
        <f t="shared" si="3"/>
        <v>114</v>
      </c>
      <c r="C142" s="58" t="s">
        <v>326</v>
      </c>
      <c r="D142" s="59"/>
      <c r="E142" s="60"/>
      <c r="F142" s="61"/>
    </row>
    <row r="143" spans="2:6" ht="21.95" customHeight="1" x14ac:dyDescent="0.25">
      <c r="B143" s="65">
        <f t="shared" si="3"/>
        <v>115</v>
      </c>
      <c r="C143" s="58" t="s">
        <v>327</v>
      </c>
      <c r="D143" s="59"/>
      <c r="E143" s="60"/>
      <c r="F143" s="61"/>
    </row>
    <row r="144" spans="2:6" ht="21.95" customHeight="1" x14ac:dyDescent="0.25">
      <c r="B144" s="63">
        <f>ROW()-28</f>
        <v>116</v>
      </c>
      <c r="C144" s="58" t="s">
        <v>438</v>
      </c>
      <c r="D144" s="59"/>
      <c r="E144" s="60"/>
      <c r="F144" s="61"/>
    </row>
    <row r="145" spans="2:6" ht="21.95" customHeight="1" x14ac:dyDescent="0.25">
      <c r="B145" s="65">
        <f t="shared" si="3"/>
        <v>117</v>
      </c>
      <c r="C145" s="58" t="s">
        <v>382</v>
      </c>
      <c r="D145" s="59"/>
      <c r="E145" s="60"/>
      <c r="F145" s="61"/>
    </row>
    <row r="146" spans="2:6" ht="21.95" customHeight="1" x14ac:dyDescent="0.25">
      <c r="B146" s="65">
        <f t="shared" si="3"/>
        <v>118</v>
      </c>
      <c r="C146" s="58" t="s">
        <v>328</v>
      </c>
      <c r="D146" s="59"/>
      <c r="E146" s="60"/>
      <c r="F146" s="61"/>
    </row>
    <row r="147" spans="2:6" ht="21.95" customHeight="1" x14ac:dyDescent="0.25">
      <c r="B147" s="63">
        <f>ROW()-28</f>
        <v>119</v>
      </c>
      <c r="C147" s="58" t="s">
        <v>441</v>
      </c>
      <c r="D147" s="59"/>
      <c r="E147" s="60"/>
      <c r="F147" s="61"/>
    </row>
    <row r="148" spans="2:6" ht="21.95" customHeight="1" x14ac:dyDescent="0.25">
      <c r="B148" s="65">
        <f t="shared" si="3"/>
        <v>120</v>
      </c>
      <c r="C148" s="58" t="s">
        <v>329</v>
      </c>
      <c r="D148" s="59"/>
      <c r="E148" s="60"/>
      <c r="F148" s="61"/>
    </row>
    <row r="149" spans="2:6" ht="21.95" customHeight="1" x14ac:dyDescent="0.25">
      <c r="B149" s="65">
        <f t="shared" si="3"/>
        <v>121</v>
      </c>
      <c r="C149" s="58" t="s">
        <v>330</v>
      </c>
      <c r="D149" s="59"/>
      <c r="E149" s="60"/>
      <c r="F149" s="61"/>
    </row>
    <row r="150" spans="2:6" ht="21.95" customHeight="1" x14ac:dyDescent="0.25">
      <c r="B150" s="63">
        <f>ROW()-28</f>
        <v>122</v>
      </c>
      <c r="C150" s="58" t="s">
        <v>437</v>
      </c>
      <c r="D150" s="59"/>
      <c r="E150" s="60"/>
      <c r="F150" s="61"/>
    </row>
    <row r="151" spans="2:6" ht="21.95" customHeight="1" x14ac:dyDescent="0.25">
      <c r="B151" s="65">
        <f t="shared" si="3"/>
        <v>123</v>
      </c>
      <c r="C151" s="58" t="s">
        <v>331</v>
      </c>
      <c r="D151" s="59"/>
      <c r="E151" s="60"/>
      <c r="F151" s="61"/>
    </row>
    <row r="152" spans="2:6" ht="21.95" customHeight="1" x14ac:dyDescent="0.25">
      <c r="B152" s="65">
        <f t="shared" si="3"/>
        <v>124</v>
      </c>
      <c r="C152" s="58" t="s">
        <v>332</v>
      </c>
      <c r="D152" s="59"/>
      <c r="E152" s="60"/>
      <c r="F152" s="61"/>
    </row>
    <row r="153" spans="2:6" ht="21.95" customHeight="1" x14ac:dyDescent="0.25">
      <c r="B153" s="65">
        <f t="shared" si="3"/>
        <v>125</v>
      </c>
      <c r="C153" s="58" t="s">
        <v>333</v>
      </c>
      <c r="D153" s="59"/>
      <c r="E153" s="60"/>
      <c r="F153" s="61"/>
    </row>
    <row r="154" spans="2:6" ht="21.95" customHeight="1" x14ac:dyDescent="0.25">
      <c r="B154" s="65">
        <f t="shared" si="3"/>
        <v>126</v>
      </c>
      <c r="C154" s="58" t="s">
        <v>334</v>
      </c>
      <c r="D154" s="59"/>
      <c r="E154" s="60"/>
      <c r="F154" s="61"/>
    </row>
    <row r="155" spans="2:6" ht="21.95" customHeight="1" x14ac:dyDescent="0.25">
      <c r="B155" s="65">
        <f t="shared" si="3"/>
        <v>127</v>
      </c>
      <c r="C155" s="58" t="s">
        <v>387</v>
      </c>
      <c r="D155" s="59"/>
      <c r="E155" s="60"/>
      <c r="F155" s="61"/>
    </row>
    <row r="156" spans="2:6" ht="21.95" customHeight="1" x14ac:dyDescent="0.25">
      <c r="B156" s="65">
        <f t="shared" si="3"/>
        <v>128</v>
      </c>
      <c r="C156" s="58" t="s">
        <v>335</v>
      </c>
      <c r="D156" s="59"/>
      <c r="E156" s="60"/>
      <c r="F156" s="61"/>
    </row>
    <row r="157" spans="2:6" ht="21.95" customHeight="1" x14ac:dyDescent="0.25">
      <c r="B157" s="63">
        <f>ROW()-28</f>
        <v>129</v>
      </c>
      <c r="C157" s="58" t="s">
        <v>442</v>
      </c>
      <c r="D157" s="59"/>
      <c r="E157" s="60"/>
      <c r="F157" s="61"/>
    </row>
    <row r="158" spans="2:6" ht="21.95" customHeight="1" x14ac:dyDescent="0.25">
      <c r="B158" s="65">
        <f t="shared" si="3"/>
        <v>130</v>
      </c>
      <c r="C158" s="58" t="s">
        <v>336</v>
      </c>
      <c r="D158" s="59"/>
      <c r="E158" s="60"/>
      <c r="F158" s="61"/>
    </row>
    <row r="159" spans="2:6" ht="21.95" customHeight="1" x14ac:dyDescent="0.25">
      <c r="B159" s="65">
        <f t="shared" si="3"/>
        <v>131</v>
      </c>
      <c r="C159" s="58" t="s">
        <v>337</v>
      </c>
      <c r="D159" s="59"/>
      <c r="E159" s="60"/>
      <c r="F159" s="61"/>
    </row>
    <row r="160" spans="2:6" ht="21.95" customHeight="1" x14ac:dyDescent="0.25">
      <c r="B160" s="65">
        <f t="shared" si="3"/>
        <v>132</v>
      </c>
      <c r="C160" s="58" t="s">
        <v>338</v>
      </c>
      <c r="D160" s="59"/>
      <c r="E160" s="60"/>
      <c r="F160" s="61"/>
    </row>
    <row r="161" spans="2:6" ht="21.95" customHeight="1" x14ac:dyDescent="0.25">
      <c r="B161" s="65">
        <f t="shared" si="3"/>
        <v>133</v>
      </c>
      <c r="C161" s="58" t="s">
        <v>339</v>
      </c>
      <c r="D161" s="59"/>
      <c r="E161" s="60"/>
      <c r="F161" s="61"/>
    </row>
    <row r="162" spans="2:6" ht="21.95" customHeight="1" x14ac:dyDescent="0.25">
      <c r="B162" s="65">
        <f t="shared" si="3"/>
        <v>134</v>
      </c>
      <c r="C162" s="58" t="s">
        <v>340</v>
      </c>
      <c r="D162" s="59"/>
      <c r="E162" s="60"/>
      <c r="F162" s="61"/>
    </row>
    <row r="163" spans="2:6" ht="21.95" customHeight="1" x14ac:dyDescent="0.25">
      <c r="B163" s="65">
        <f t="shared" si="3"/>
        <v>135</v>
      </c>
      <c r="C163" s="58" t="s">
        <v>394</v>
      </c>
      <c r="D163" s="59"/>
      <c r="E163" s="60"/>
      <c r="F163" s="61"/>
    </row>
    <row r="164" spans="2:6" ht="21.95" customHeight="1" x14ac:dyDescent="0.25">
      <c r="B164" s="65">
        <f t="shared" si="3"/>
        <v>136</v>
      </c>
      <c r="C164" s="58" t="s">
        <v>341</v>
      </c>
      <c r="D164" s="59"/>
      <c r="E164" s="60"/>
      <c r="F164" s="61"/>
    </row>
    <row r="165" spans="2:6" ht="21.95" customHeight="1" x14ac:dyDescent="0.25">
      <c r="B165" s="63">
        <f>ROW()-28</f>
        <v>137</v>
      </c>
      <c r="C165" s="58" t="s">
        <v>426</v>
      </c>
      <c r="D165" s="59"/>
      <c r="E165" s="60"/>
      <c r="F165" s="61"/>
    </row>
    <row r="166" spans="2:6" ht="21.95" customHeight="1" x14ac:dyDescent="0.25">
      <c r="B166" s="65">
        <f t="shared" si="3"/>
        <v>138</v>
      </c>
      <c r="C166" s="58" t="s">
        <v>342</v>
      </c>
      <c r="D166" s="59"/>
      <c r="E166" s="60"/>
      <c r="F166" s="61"/>
    </row>
    <row r="167" spans="2:6" ht="21.95" customHeight="1" x14ac:dyDescent="0.25">
      <c r="B167" s="65">
        <f t="shared" si="3"/>
        <v>139</v>
      </c>
      <c r="C167" s="58" t="s">
        <v>343</v>
      </c>
      <c r="D167" s="59"/>
      <c r="E167" s="60"/>
      <c r="F167" s="61"/>
    </row>
    <row r="168" spans="2:6" ht="21.95" customHeight="1" x14ac:dyDescent="0.25">
      <c r="B168" s="65">
        <f t="shared" si="3"/>
        <v>140</v>
      </c>
      <c r="C168" s="58" t="s">
        <v>344</v>
      </c>
      <c r="D168" s="59"/>
      <c r="E168" s="60"/>
      <c r="F168" s="61"/>
    </row>
    <row r="169" spans="2:6" ht="21.95" customHeight="1" x14ac:dyDescent="0.25">
      <c r="B169" s="65">
        <f t="shared" si="3"/>
        <v>141</v>
      </c>
      <c r="C169" s="58" t="s">
        <v>345</v>
      </c>
      <c r="D169" s="59"/>
      <c r="E169" s="60"/>
      <c r="F169" s="61"/>
    </row>
    <row r="170" spans="2:6" ht="21.95" customHeight="1" x14ac:dyDescent="0.25">
      <c r="B170" s="65">
        <f t="shared" si="3"/>
        <v>142</v>
      </c>
      <c r="C170" s="58" t="s">
        <v>346</v>
      </c>
      <c r="D170" s="59"/>
      <c r="E170" s="60"/>
      <c r="F170" s="61"/>
    </row>
    <row r="171" spans="2:6" ht="21.95" customHeight="1" x14ac:dyDescent="0.25">
      <c r="B171" s="65">
        <f t="shared" si="3"/>
        <v>143</v>
      </c>
      <c r="C171" s="58" t="s">
        <v>395</v>
      </c>
      <c r="D171" s="59"/>
      <c r="E171" s="60"/>
      <c r="F171" s="61"/>
    </row>
    <row r="172" spans="2:6" ht="21.95" customHeight="1" x14ac:dyDescent="0.25">
      <c r="B172" s="65">
        <f t="shared" si="3"/>
        <v>144</v>
      </c>
      <c r="C172" s="58" t="s">
        <v>347</v>
      </c>
      <c r="D172" s="59"/>
      <c r="E172" s="60"/>
      <c r="F172" s="61"/>
    </row>
    <row r="173" spans="2:6" ht="21.95" customHeight="1" x14ac:dyDescent="0.25">
      <c r="B173" s="65">
        <f t="shared" ref="B173:B204" si="4">ROW()-28</f>
        <v>145</v>
      </c>
      <c r="C173" s="58" t="s">
        <v>396</v>
      </c>
      <c r="D173" s="59"/>
      <c r="E173" s="60"/>
      <c r="F173" s="61"/>
    </row>
    <row r="174" spans="2:6" ht="21.95" customHeight="1" x14ac:dyDescent="0.25">
      <c r="B174" s="65">
        <f t="shared" si="4"/>
        <v>146</v>
      </c>
      <c r="C174" s="58" t="s">
        <v>397</v>
      </c>
      <c r="D174" s="59"/>
      <c r="E174" s="60"/>
      <c r="F174" s="61"/>
    </row>
    <row r="175" spans="2:6" ht="21.95" customHeight="1" x14ac:dyDescent="0.25">
      <c r="B175" s="65">
        <f t="shared" si="4"/>
        <v>147</v>
      </c>
      <c r="C175" s="58" t="s">
        <v>398</v>
      </c>
      <c r="D175" s="59"/>
      <c r="E175" s="60"/>
      <c r="F175" s="61"/>
    </row>
    <row r="176" spans="2:6" ht="21.95" customHeight="1" x14ac:dyDescent="0.25">
      <c r="B176" s="65">
        <f t="shared" si="4"/>
        <v>148</v>
      </c>
      <c r="C176" s="58" t="s">
        <v>399</v>
      </c>
      <c r="D176" s="59"/>
      <c r="E176" s="60"/>
      <c r="F176" s="61"/>
    </row>
    <row r="177" spans="2:6" ht="21.95" customHeight="1" x14ac:dyDescent="0.25">
      <c r="B177" s="65">
        <f t="shared" si="4"/>
        <v>149</v>
      </c>
      <c r="C177" s="58" t="s">
        <v>400</v>
      </c>
      <c r="D177" s="59"/>
      <c r="E177" s="60"/>
      <c r="F177" s="61"/>
    </row>
    <row r="178" spans="2:6" ht="21.95" customHeight="1" x14ac:dyDescent="0.25">
      <c r="B178" s="65">
        <f t="shared" si="4"/>
        <v>150</v>
      </c>
      <c r="C178" s="58" t="s">
        <v>348</v>
      </c>
      <c r="D178" s="59"/>
      <c r="E178" s="60"/>
      <c r="F178" s="61"/>
    </row>
    <row r="179" spans="2:6" ht="21.95" customHeight="1" x14ac:dyDescent="0.25">
      <c r="B179" s="65">
        <f t="shared" si="4"/>
        <v>151</v>
      </c>
      <c r="C179" s="58" t="s">
        <v>349</v>
      </c>
      <c r="D179" s="59"/>
      <c r="E179" s="60"/>
      <c r="F179" s="61"/>
    </row>
    <row r="180" spans="2:6" ht="21.95" customHeight="1" x14ac:dyDescent="0.25">
      <c r="B180" s="65">
        <f t="shared" si="4"/>
        <v>152</v>
      </c>
      <c r="C180" s="58" t="s">
        <v>350</v>
      </c>
      <c r="D180" s="59"/>
      <c r="E180" s="60"/>
      <c r="F180" s="61"/>
    </row>
    <row r="181" spans="2:6" ht="21.95" customHeight="1" x14ac:dyDescent="0.25">
      <c r="B181" s="65">
        <f t="shared" si="4"/>
        <v>153</v>
      </c>
      <c r="C181" s="58" t="s">
        <v>401</v>
      </c>
      <c r="D181" s="59"/>
      <c r="E181" s="60"/>
      <c r="F181" s="61"/>
    </row>
    <row r="182" spans="2:6" ht="21.95" customHeight="1" x14ac:dyDescent="0.25">
      <c r="B182" s="65">
        <f t="shared" si="4"/>
        <v>154</v>
      </c>
      <c r="C182" s="58" t="s">
        <v>402</v>
      </c>
      <c r="D182" s="59"/>
      <c r="E182" s="60"/>
      <c r="F182" s="61"/>
    </row>
    <row r="183" spans="2:6" ht="21.95" customHeight="1" x14ac:dyDescent="0.25">
      <c r="B183" s="65">
        <f t="shared" si="4"/>
        <v>155</v>
      </c>
      <c r="C183" s="58" t="s">
        <v>351</v>
      </c>
      <c r="D183" s="59"/>
      <c r="E183" s="60"/>
      <c r="F183" s="61"/>
    </row>
    <row r="184" spans="2:6" ht="21.95" customHeight="1" x14ac:dyDescent="0.25">
      <c r="B184" s="65">
        <f t="shared" si="4"/>
        <v>156</v>
      </c>
      <c r="C184" s="58" t="s">
        <v>352</v>
      </c>
      <c r="D184" s="59"/>
      <c r="E184" s="60"/>
      <c r="F184" s="61"/>
    </row>
    <row r="185" spans="2:6" ht="21.95" customHeight="1" x14ac:dyDescent="0.25">
      <c r="B185" s="65">
        <f t="shared" si="4"/>
        <v>157</v>
      </c>
      <c r="C185" s="58" t="s">
        <v>353</v>
      </c>
      <c r="D185" s="59"/>
      <c r="E185" s="60"/>
      <c r="F185" s="61"/>
    </row>
    <row r="186" spans="2:6" ht="21.95" customHeight="1" x14ac:dyDescent="0.25">
      <c r="B186" s="65">
        <f t="shared" si="4"/>
        <v>158</v>
      </c>
      <c r="C186" s="58" t="s">
        <v>354</v>
      </c>
      <c r="D186" s="59"/>
      <c r="E186" s="60"/>
      <c r="F186" s="61"/>
    </row>
    <row r="187" spans="2:6" ht="21.95" customHeight="1" x14ac:dyDescent="0.25">
      <c r="B187" s="65">
        <f t="shared" si="4"/>
        <v>159</v>
      </c>
      <c r="C187" s="58" t="s">
        <v>403</v>
      </c>
      <c r="D187" s="59"/>
      <c r="E187" s="60"/>
      <c r="F187" s="61"/>
    </row>
    <row r="188" spans="2:6" ht="21.95" customHeight="1" x14ac:dyDescent="0.25">
      <c r="B188" s="65">
        <f t="shared" si="4"/>
        <v>160</v>
      </c>
      <c r="C188" s="58" t="s">
        <v>355</v>
      </c>
      <c r="D188" s="59"/>
      <c r="E188" s="60"/>
      <c r="F188" s="61"/>
    </row>
    <row r="189" spans="2:6" ht="21.95" customHeight="1" x14ac:dyDescent="0.25">
      <c r="B189" s="65">
        <f t="shared" si="4"/>
        <v>161</v>
      </c>
      <c r="C189" s="58" t="s">
        <v>383</v>
      </c>
      <c r="D189" s="59"/>
      <c r="E189" s="60"/>
      <c r="F189" s="61"/>
    </row>
    <row r="190" spans="2:6" ht="21.95" customHeight="1" x14ac:dyDescent="0.25">
      <c r="B190" s="65">
        <f t="shared" si="4"/>
        <v>162</v>
      </c>
      <c r="C190" s="58" t="s">
        <v>356</v>
      </c>
      <c r="D190" s="59"/>
      <c r="E190" s="60"/>
      <c r="F190" s="61"/>
    </row>
    <row r="191" spans="2:6" ht="21.95" customHeight="1" x14ac:dyDescent="0.25">
      <c r="B191" s="65">
        <f t="shared" si="4"/>
        <v>163</v>
      </c>
      <c r="C191" s="58" t="s">
        <v>357</v>
      </c>
      <c r="D191" s="59"/>
      <c r="E191" s="60"/>
      <c r="F191" s="61"/>
    </row>
    <row r="192" spans="2:6" ht="21.95" customHeight="1" x14ac:dyDescent="0.25">
      <c r="B192" s="65">
        <f t="shared" si="4"/>
        <v>164</v>
      </c>
      <c r="C192" s="58" t="s">
        <v>384</v>
      </c>
      <c r="D192" s="59"/>
      <c r="E192" s="60"/>
      <c r="F192" s="61"/>
    </row>
    <row r="193" spans="2:6" ht="21.95" customHeight="1" x14ac:dyDescent="0.25">
      <c r="B193" s="65">
        <f t="shared" si="4"/>
        <v>165</v>
      </c>
      <c r="C193" s="58" t="s">
        <v>358</v>
      </c>
      <c r="D193" s="59"/>
      <c r="E193" s="60"/>
      <c r="F193" s="61"/>
    </row>
    <row r="194" spans="2:6" ht="21.95" customHeight="1" x14ac:dyDescent="0.25">
      <c r="B194" s="65">
        <f t="shared" si="4"/>
        <v>166</v>
      </c>
      <c r="C194" s="58" t="s">
        <v>404</v>
      </c>
      <c r="D194" s="59"/>
      <c r="E194" s="60"/>
      <c r="F194" s="61"/>
    </row>
    <row r="195" spans="2:6" ht="21.95" customHeight="1" x14ac:dyDescent="0.25">
      <c r="B195" s="65">
        <f t="shared" si="4"/>
        <v>167</v>
      </c>
      <c r="C195" s="58" t="s">
        <v>405</v>
      </c>
      <c r="D195" s="59"/>
      <c r="E195" s="60"/>
      <c r="F195" s="61"/>
    </row>
    <row r="196" spans="2:6" ht="21.95" customHeight="1" x14ac:dyDescent="0.25">
      <c r="B196" s="65">
        <f t="shared" si="4"/>
        <v>168</v>
      </c>
      <c r="C196" s="58" t="s">
        <v>385</v>
      </c>
      <c r="D196" s="59"/>
      <c r="E196" s="60"/>
      <c r="F196" s="61"/>
    </row>
    <row r="197" spans="2:6" ht="21.95" customHeight="1" x14ac:dyDescent="0.25">
      <c r="B197" s="65">
        <f t="shared" si="4"/>
        <v>169</v>
      </c>
      <c r="C197" s="58" t="s">
        <v>406</v>
      </c>
      <c r="D197" s="59"/>
      <c r="E197" s="60"/>
      <c r="F197" s="61"/>
    </row>
    <row r="198" spans="2:6" ht="21.95" customHeight="1" x14ac:dyDescent="0.25">
      <c r="B198" s="65">
        <f t="shared" si="4"/>
        <v>170</v>
      </c>
      <c r="C198" s="58" t="s">
        <v>407</v>
      </c>
      <c r="D198" s="59"/>
      <c r="E198" s="60"/>
      <c r="F198" s="61"/>
    </row>
    <row r="199" spans="2:6" ht="21.95" customHeight="1" x14ac:dyDescent="0.25">
      <c r="B199" s="65">
        <f t="shared" si="4"/>
        <v>171</v>
      </c>
      <c r="C199" s="58" t="s">
        <v>408</v>
      </c>
      <c r="D199" s="59"/>
      <c r="E199" s="60"/>
      <c r="F199" s="61"/>
    </row>
    <row r="200" spans="2:6" ht="21.95" customHeight="1" x14ac:dyDescent="0.25">
      <c r="B200" s="65">
        <f t="shared" si="4"/>
        <v>172</v>
      </c>
      <c r="C200" s="58" t="s">
        <v>359</v>
      </c>
      <c r="D200" s="59"/>
      <c r="E200" s="60"/>
      <c r="F200" s="61"/>
    </row>
    <row r="201" spans="2:6" ht="21.95" customHeight="1" x14ac:dyDescent="0.25">
      <c r="B201" s="65">
        <f t="shared" si="4"/>
        <v>173</v>
      </c>
      <c r="C201" s="58" t="s">
        <v>360</v>
      </c>
      <c r="D201" s="59"/>
      <c r="E201" s="60"/>
      <c r="F201" s="61"/>
    </row>
    <row r="202" spans="2:6" ht="21.95" customHeight="1" x14ac:dyDescent="0.25">
      <c r="B202" s="65">
        <f t="shared" si="4"/>
        <v>174</v>
      </c>
      <c r="C202" s="58" t="s">
        <v>361</v>
      </c>
      <c r="D202" s="59"/>
      <c r="E202" s="60"/>
      <c r="F202" s="61"/>
    </row>
    <row r="203" spans="2:6" ht="21.95" customHeight="1" x14ac:dyDescent="0.25">
      <c r="B203" s="65">
        <f t="shared" si="4"/>
        <v>175</v>
      </c>
      <c r="C203" s="58" t="s">
        <v>362</v>
      </c>
      <c r="D203" s="59"/>
      <c r="E203" s="60"/>
      <c r="F203" s="61"/>
    </row>
    <row r="204" spans="2:6" ht="21.95" customHeight="1" x14ac:dyDescent="0.25">
      <c r="B204" s="65">
        <f t="shared" si="4"/>
        <v>176</v>
      </c>
      <c r="C204" s="58" t="s">
        <v>363</v>
      </c>
      <c r="D204" s="59"/>
      <c r="E204" s="60"/>
      <c r="F204" s="61"/>
    </row>
    <row r="205" spans="2:6" ht="21.95" customHeight="1" x14ac:dyDescent="0.25">
      <c r="B205" s="65">
        <f t="shared" ref="B205:B212" si="5">ROW()-28</f>
        <v>177</v>
      </c>
      <c r="C205" s="58" t="s">
        <v>364</v>
      </c>
      <c r="D205" s="59"/>
      <c r="E205" s="60"/>
      <c r="F205" s="61"/>
    </row>
    <row r="206" spans="2:6" ht="21.95" customHeight="1" x14ac:dyDescent="0.25">
      <c r="B206" s="65">
        <f t="shared" si="5"/>
        <v>178</v>
      </c>
      <c r="C206" s="58" t="s">
        <v>365</v>
      </c>
      <c r="D206" s="59"/>
      <c r="E206" s="60"/>
      <c r="F206" s="61"/>
    </row>
    <row r="207" spans="2:6" ht="21.95" customHeight="1" x14ac:dyDescent="0.25">
      <c r="B207" s="65">
        <f t="shared" si="5"/>
        <v>179</v>
      </c>
      <c r="C207" s="58" t="s">
        <v>366</v>
      </c>
      <c r="D207" s="59"/>
      <c r="E207" s="60"/>
      <c r="F207" s="61"/>
    </row>
    <row r="208" spans="2:6" ht="21.95" customHeight="1" x14ac:dyDescent="0.25">
      <c r="B208" s="65">
        <f t="shared" si="5"/>
        <v>180</v>
      </c>
      <c r="C208" s="58" t="s">
        <v>367</v>
      </c>
      <c r="D208" s="59"/>
      <c r="E208" s="60"/>
      <c r="F208" s="61"/>
    </row>
    <row r="209" spans="2:6" ht="21.95" customHeight="1" x14ac:dyDescent="0.25">
      <c r="B209" s="65">
        <f t="shared" si="5"/>
        <v>181</v>
      </c>
      <c r="C209" s="58" t="s">
        <v>368</v>
      </c>
      <c r="D209" s="59"/>
      <c r="E209" s="60"/>
      <c r="F209" s="61"/>
    </row>
    <row r="210" spans="2:6" ht="21.95" customHeight="1" x14ac:dyDescent="0.25">
      <c r="B210" s="65">
        <f t="shared" si="5"/>
        <v>182</v>
      </c>
      <c r="C210" s="58" t="s">
        <v>369</v>
      </c>
      <c r="D210" s="59"/>
      <c r="E210" s="60"/>
      <c r="F210" s="61"/>
    </row>
    <row r="211" spans="2:6" ht="21.95" customHeight="1" x14ac:dyDescent="0.25">
      <c r="B211" s="65">
        <f t="shared" si="5"/>
        <v>183</v>
      </c>
      <c r="C211" s="58" t="s">
        <v>370</v>
      </c>
      <c r="D211" s="59"/>
      <c r="E211" s="60"/>
      <c r="F211" s="61"/>
    </row>
    <row r="212" spans="2:6" ht="21.95" customHeight="1" x14ac:dyDescent="0.25">
      <c r="B212" s="65">
        <f t="shared" si="5"/>
        <v>184</v>
      </c>
      <c r="C212" s="58" t="s">
        <v>409</v>
      </c>
      <c r="D212" s="59"/>
      <c r="E212" s="60"/>
      <c r="F212" s="61"/>
    </row>
    <row r="213" spans="2:6" ht="21.95" customHeight="1" x14ac:dyDescent="0.25">
      <c r="B213" s="2"/>
      <c r="C213" s="318" t="s">
        <v>371</v>
      </c>
      <c r="D213" s="318"/>
      <c r="E213" s="318"/>
      <c r="F213" s="319"/>
    </row>
    <row r="214" spans="2:6" ht="21.95" customHeight="1" x14ac:dyDescent="0.25">
      <c r="B214" s="65">
        <f>ROW()-29</f>
        <v>185</v>
      </c>
      <c r="C214" s="315"/>
      <c r="D214" s="316"/>
      <c r="E214" s="316"/>
      <c r="F214" s="317"/>
    </row>
    <row r="215" spans="2:6" ht="21.95" customHeight="1" x14ac:dyDescent="0.25">
      <c r="B215" s="65">
        <f t="shared" ref="B215:B227" si="6">ROW()-29</f>
        <v>186</v>
      </c>
      <c r="C215" s="315"/>
      <c r="D215" s="316"/>
      <c r="E215" s="316"/>
      <c r="F215" s="317"/>
    </row>
    <row r="216" spans="2:6" ht="21.95" customHeight="1" x14ac:dyDescent="0.25">
      <c r="B216" s="65">
        <f t="shared" si="6"/>
        <v>187</v>
      </c>
      <c r="C216" s="315"/>
      <c r="D216" s="316"/>
      <c r="E216" s="316"/>
      <c r="F216" s="317"/>
    </row>
    <row r="217" spans="2:6" ht="21.95" customHeight="1" x14ac:dyDescent="0.25">
      <c r="B217" s="65">
        <f t="shared" si="6"/>
        <v>188</v>
      </c>
      <c r="C217" s="315"/>
      <c r="D217" s="316"/>
      <c r="E217" s="316"/>
      <c r="F217" s="317"/>
    </row>
    <row r="218" spans="2:6" ht="21.95" customHeight="1" x14ac:dyDescent="0.25">
      <c r="B218" s="65">
        <f t="shared" si="6"/>
        <v>189</v>
      </c>
      <c r="C218" s="315"/>
      <c r="D218" s="316"/>
      <c r="E218" s="316"/>
      <c r="F218" s="317"/>
    </row>
    <row r="219" spans="2:6" ht="21.95" customHeight="1" x14ac:dyDescent="0.25">
      <c r="B219" s="65">
        <f t="shared" si="6"/>
        <v>190</v>
      </c>
      <c r="C219" s="315"/>
      <c r="D219" s="316"/>
      <c r="E219" s="316"/>
      <c r="F219" s="317"/>
    </row>
    <row r="220" spans="2:6" ht="21.95" customHeight="1" x14ac:dyDescent="0.25">
      <c r="B220" s="65">
        <f t="shared" si="6"/>
        <v>191</v>
      </c>
      <c r="C220" s="315"/>
      <c r="D220" s="316"/>
      <c r="E220" s="316"/>
      <c r="F220" s="317"/>
    </row>
    <row r="221" spans="2:6" ht="21.95" customHeight="1" x14ac:dyDescent="0.25">
      <c r="B221" s="65">
        <f t="shared" si="6"/>
        <v>192</v>
      </c>
      <c r="C221" s="315"/>
      <c r="D221" s="316"/>
      <c r="E221" s="316"/>
      <c r="F221" s="317"/>
    </row>
    <row r="222" spans="2:6" ht="21.95" customHeight="1" x14ac:dyDescent="0.25">
      <c r="B222" s="65">
        <f t="shared" si="6"/>
        <v>193</v>
      </c>
      <c r="C222" s="315"/>
      <c r="D222" s="316"/>
      <c r="E222" s="316"/>
      <c r="F222" s="317"/>
    </row>
    <row r="223" spans="2:6" ht="21.95" customHeight="1" x14ac:dyDescent="0.25">
      <c r="B223" s="65">
        <f t="shared" si="6"/>
        <v>194</v>
      </c>
      <c r="C223" s="315"/>
      <c r="D223" s="316"/>
      <c r="E223" s="316"/>
      <c r="F223" s="317"/>
    </row>
    <row r="224" spans="2:6" ht="21.95" customHeight="1" x14ac:dyDescent="0.25">
      <c r="B224" s="65">
        <f t="shared" si="6"/>
        <v>195</v>
      </c>
      <c r="C224" s="315"/>
      <c r="D224" s="316"/>
      <c r="E224" s="316"/>
      <c r="F224" s="317"/>
    </row>
    <row r="225" spans="2:6" ht="21.95" customHeight="1" x14ac:dyDescent="0.25">
      <c r="B225" s="65">
        <f t="shared" si="6"/>
        <v>196</v>
      </c>
      <c r="C225" s="315"/>
      <c r="D225" s="316"/>
      <c r="E225" s="316"/>
      <c r="F225" s="317"/>
    </row>
    <row r="226" spans="2:6" ht="21.95" customHeight="1" x14ac:dyDescent="0.25">
      <c r="B226" s="65">
        <f t="shared" si="6"/>
        <v>197</v>
      </c>
      <c r="C226" s="315"/>
      <c r="D226" s="316"/>
      <c r="E226" s="316"/>
      <c r="F226" s="317"/>
    </row>
    <row r="227" spans="2:6" ht="21.95" customHeight="1" x14ac:dyDescent="0.25">
      <c r="B227" s="65">
        <f t="shared" si="6"/>
        <v>198</v>
      </c>
      <c r="C227" s="315"/>
      <c r="D227" s="316"/>
      <c r="E227" s="316"/>
      <c r="F227" s="317"/>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E21:F21"/>
    <mergeCell ref="E22:F22"/>
    <mergeCell ref="E17:F17"/>
    <mergeCell ref="E18:F18"/>
    <mergeCell ref="E19:F19"/>
    <mergeCell ref="E20:F20"/>
    <mergeCell ref="B16:D16"/>
    <mergeCell ref="B18:D18"/>
    <mergeCell ref="B17:D17"/>
    <mergeCell ref="E15:F15"/>
    <mergeCell ref="E16:F16"/>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s>
  <conditionalFormatting sqref="C213 C31:E31 A26:B26 A22:A25 A27:A40 A21:B21 A6:A20 E7:E30 A2:B5 B6 B214:B227 A42:A141 B32:B212 F32:F212">
    <cfRule type="expression" dxfId="251" priority="52">
      <formula>AND(CELL("защита", A2)=0, NOT(ISBLANK(A2)))</formula>
    </cfRule>
    <cfRule type="expression" dxfId="250" priority="58">
      <formula>AND(CELL("защита", A2)=0, ISBLANK(A2))</formula>
    </cfRule>
    <cfRule type="expression" dxfId="249" priority="59">
      <formula>CELL("защита", A2)=0</formula>
    </cfRule>
  </conditionalFormatting>
  <conditionalFormatting sqref="F31">
    <cfRule type="expression" dxfId="248" priority="43">
      <formula>AND(CELL("защита", F31)=0, NOT(ISBLANK(F31)))</formula>
    </cfRule>
    <cfRule type="expression" dxfId="247" priority="44">
      <formula>AND(CELL("защита", F31)=0, ISBLANK(F31))</formula>
    </cfRule>
    <cfRule type="expression" dxfId="246" priority="45">
      <formula>CELL("защита", F31)=0</formula>
    </cfRule>
  </conditionalFormatting>
  <conditionalFormatting sqref="D21:D25">
    <cfRule type="expression" dxfId="245" priority="37">
      <formula>AND(CELL("защита", D21)=0, NOT(ISBLANK(D21)))</formula>
    </cfRule>
    <cfRule type="expression" dxfId="244" priority="38">
      <formula>AND(CELL("защита", D21)=0, ISBLANK(D21))</formula>
    </cfRule>
    <cfRule type="expression" dxfId="243" priority="39">
      <formula>CELL("защита", D21)=0</formula>
    </cfRule>
  </conditionalFormatting>
  <conditionalFormatting sqref="D26:D30">
    <cfRule type="expression" dxfId="242" priority="34">
      <formula>AND(CELL("защита", D26)=0, NOT(ISBLANK(D26)))</formula>
    </cfRule>
    <cfRule type="expression" dxfId="241" priority="35">
      <formula>AND(CELL("защита", D26)=0, ISBLANK(D26))</formula>
    </cfRule>
    <cfRule type="expression" dxfId="240" priority="36">
      <formula>CELL("защита", D26)=0</formula>
    </cfRule>
  </conditionalFormatting>
  <conditionalFormatting sqref="C214:C227">
    <cfRule type="expression" dxfId="239" priority="22">
      <formula>AND(CELL("защита", C214)=0, NOT(ISBLANK(C214)))</formula>
    </cfRule>
    <cfRule type="expression" dxfId="238" priority="23">
      <formula>AND(CELL("защита", C214)=0, ISBLANK(C214))</formula>
    </cfRule>
    <cfRule type="expression" dxfId="237" priority="24">
      <formula>CELL("защита", C214)=0</formula>
    </cfRule>
  </conditionalFormatting>
  <conditionalFormatting sqref="B7:B14">
    <cfRule type="expression" dxfId="236" priority="16">
      <formula>AND(CELL("защита", B7)=0, NOT(ISBLANK(B7)))</formula>
    </cfRule>
    <cfRule type="expression" dxfId="235" priority="17">
      <formula>AND(CELL("защита", B7)=0, ISBLANK(B7))</formula>
    </cfRule>
    <cfRule type="expression" dxfId="234" priority="18">
      <formula>CELL("защита", B7)=0</formula>
    </cfRule>
  </conditionalFormatting>
  <conditionalFormatting sqref="B15:B20">
    <cfRule type="expression" dxfId="233" priority="13">
      <formula>AND(CELL("защита", B15)=0, NOT(ISBLANK(B15)))</formula>
    </cfRule>
    <cfRule type="expression" dxfId="232" priority="14">
      <formula>AND(CELL("защита", B15)=0, ISBLANK(B15))</formula>
    </cfRule>
    <cfRule type="expression" dxfId="231" priority="15">
      <formula>CELL("защита", B15)=0</formula>
    </cfRule>
  </conditionalFormatting>
  <conditionalFormatting sqref="E7:F30">
    <cfRule type="cellIs" dxfId="230" priority="1" operator="notEqual">
      <formula>" "</formula>
    </cfRule>
    <cfRule type="cellIs" dxfId="229"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xr:uid="{00000000-0002-0000-0200-000000000000}"/>
    <dataValidation allowBlank="1" showInputMessage="1" showErrorMessage="1" prompt="Заполняется автоматически на основе данных оферты" sqref="E7:F7 E15:F16" xr:uid="{00000000-0002-0000-0200-000001000000}"/>
    <dataValidation allowBlank="1" showInputMessage="1" showErrorMessage="1" prompt="Заполняется автоматически на основе данных анкеты" sqref="E8:F14 E17:F30" xr:uid="{00000000-0002-0000-0200-000002000000}"/>
    <dataValidation allowBlank="1" showInputMessage="1" showErrorMessage="1" prompt="Здесь вы можете указать вид деятельности, не перечисленный в данном разделе" sqref="C214:C227" xr:uid="{00000000-0002-0000-0200-000003000000}"/>
    <dataValidation type="list" allowBlank="1" showInputMessage="1" showErrorMessage="1" prompt="Выберите &quot;Х&quot; в выпадающем списке, если хотите отметить данный вид работы (услуги)" sqref="F32:F212" xr:uid="{00000000-0002-0000-0200-000004000000}">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66" t="str">
        <f>'ОФЕРТА_ (начни с меня)'!B6:C6&amp;": "&amp;'ОФЕРТА_ (начни с меня)'!D6</f>
        <v xml:space="preserve">Способ закупки: </v>
      </c>
      <c r="C3" s="366"/>
      <c r="D3" s="366"/>
    </row>
    <row r="4" spans="1:4" ht="25.5" customHeight="1" x14ac:dyDescent="0.25">
      <c r="B4" s="54" t="str">
        <f>"Заказчик: "&amp;'ОФЕРТА_ (начни с меня)'!D4</f>
        <v xml:space="preserve">Заказчик: </v>
      </c>
      <c r="C4" s="54"/>
      <c r="D4" s="26"/>
    </row>
    <row r="5" spans="1:4" ht="25.5" customHeight="1" x14ac:dyDescent="0.25">
      <c r="B5" s="365" t="str">
        <f>"Предмет договора: "&amp;'ОФЕРТА_ (начни с меня)'!D10</f>
        <v xml:space="preserve">Предмет договора: </v>
      </c>
      <c r="C5" s="365"/>
      <c r="D5" s="365"/>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87" t="s">
        <v>460</v>
      </c>
      <c r="C8" s="287"/>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431</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215" priority="10">
      <formula>CELL("защита", A2)=0</formula>
    </cfRule>
  </conditionalFormatting>
  <conditionalFormatting sqref="D9:D39">
    <cfRule type="expression" dxfId="214" priority="8">
      <formula>AND(CELL("защита", D9)=0, NOT(ISBLANK(D9)))</formula>
    </cfRule>
    <cfRule type="expression" dxfId="213" priority="9">
      <formula>AND(CELL("защита", D9)=0, ISBLANK(D9))</formula>
    </cfRule>
  </conditionalFormatting>
  <conditionalFormatting sqref="B2:B7">
    <cfRule type="expression" dxfId="212" priority="3">
      <formula>AND(CELL("защита", B2)=0, NOT(ISBLANK(B2)))</formula>
    </cfRule>
    <cfRule type="expression" dxfId="211" priority="4">
      <formula>AND(CELL("защита", B2)=0, ISBLANK(B2))</formula>
    </cfRule>
    <cfRule type="expression" dxfId="210" priority="5">
      <formula>CELL("защита", B2)=0</formula>
    </cfRule>
  </conditionalFormatting>
  <conditionalFormatting sqref="D8">
    <cfRule type="expression" dxfId="209" priority="1">
      <formula>AND(CELL("защита", D8)=0, NOT(ISBLANK(D8)))</formula>
    </cfRule>
    <cfRule type="expression" dxfId="208" priority="2">
      <formula>AND(CELL("защита", D8)=0, ISBLANK(D8))</formula>
    </cfRule>
  </conditionalFormatting>
  <dataValidations count="1">
    <dataValidation type="custom" operator="lessThan" allowBlank="1" showInputMessage="1" showErrorMessage="1" error="Только число" sqref="D9:D39" xr:uid="{00000000-0002-0000-0300-000000000000}">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66" t="str">
        <f>'ОФЕРТА_ (начни с меня)'!B2:C2&amp;" "&amp;'ОФЕРТА_ (начни с меня)'!D2</f>
        <v xml:space="preserve">Заявка на участие в закупке № </v>
      </c>
      <c r="C2" s="366"/>
      <c r="D2" s="366"/>
      <c r="E2" s="366"/>
    </row>
    <row r="3" spans="1:12" s="178" customFormat="1" ht="25.5" customHeight="1" x14ac:dyDescent="0.25">
      <c r="B3" s="366" t="str">
        <f>'ОФЕРТА_ (начни с меня)'!B6:C6&amp;": "&amp;'ОФЕРТА_ (начни с меня)'!D6</f>
        <v xml:space="preserve">Способ закупки: </v>
      </c>
      <c r="C3" s="366"/>
      <c r="D3" s="366"/>
      <c r="E3" s="366"/>
    </row>
    <row r="4" spans="1:12" s="178" customFormat="1" ht="25.5" customHeight="1" x14ac:dyDescent="0.25">
      <c r="B4" s="366" t="str">
        <f>"Заказчик: "&amp;'ОФЕРТА_ (начни с меня)'!D4</f>
        <v xml:space="preserve">Заказчик: </v>
      </c>
      <c r="C4" s="366"/>
      <c r="D4" s="366"/>
      <c r="E4" s="366"/>
    </row>
    <row r="5" spans="1:12" s="178" customFormat="1" ht="25.5" customHeight="1" x14ac:dyDescent="0.25">
      <c r="B5" s="365" t="str">
        <f>"Предмет договора: "&amp;'ОФЕРТА_ (начни с меня)'!D10</f>
        <v xml:space="preserve">Предмет договора: </v>
      </c>
      <c r="C5" s="365"/>
      <c r="D5" s="365"/>
      <c r="E5" s="365"/>
    </row>
    <row r="6" spans="1:12" s="178" customFormat="1" ht="25.5" customHeight="1" x14ac:dyDescent="0.25">
      <c r="A6" s="179"/>
      <c r="B6" s="366" t="str">
        <f>"Участник закупки: "&amp;IF(ISBLANK(Оферта_Наименование)," ",Оферта_Наименование)</f>
        <v xml:space="preserve">Участник закупки:  </v>
      </c>
      <c r="C6" s="366"/>
      <c r="D6" s="366"/>
      <c r="E6" s="366"/>
      <c r="F6" s="88"/>
      <c r="G6" s="88"/>
      <c r="H6" s="88"/>
      <c r="I6" s="88"/>
      <c r="J6" s="88"/>
      <c r="K6" s="88"/>
      <c r="L6" s="88"/>
    </row>
    <row r="7" spans="1:12" s="178" customFormat="1" ht="25.5" customHeight="1" thickBot="1" x14ac:dyDescent="0.3">
      <c r="A7" s="179"/>
      <c r="B7" s="287" t="str">
        <f>"ИНН: "&amp;IF(ISBLANK(Оферта_ИНН)," ",Оферта_ИНН)</f>
        <v xml:space="preserve">ИНН:  </v>
      </c>
      <c r="C7" s="287"/>
      <c r="D7" s="89"/>
      <c r="E7" s="67"/>
      <c r="F7" s="88"/>
      <c r="G7" s="88"/>
      <c r="H7" s="88"/>
      <c r="I7" s="88"/>
      <c r="J7" s="88"/>
      <c r="K7" s="88"/>
      <c r="L7" s="88"/>
    </row>
    <row r="8" spans="1:12" s="178" customFormat="1" ht="25.5" customHeight="1" x14ac:dyDescent="0.25">
      <c r="A8" s="90"/>
      <c r="B8" s="367" t="s">
        <v>46</v>
      </c>
      <c r="C8" s="367"/>
      <c r="D8" s="367"/>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481</v>
      </c>
      <c r="D13" s="98" t="s">
        <v>480</v>
      </c>
      <c r="E13" s="98"/>
      <c r="F13" s="100" t="s">
        <v>103</v>
      </c>
    </row>
    <row r="14" spans="1:12" ht="101.25" customHeight="1" x14ac:dyDescent="0.25">
      <c r="A14" s="95"/>
      <c r="B14" s="96">
        <v>5</v>
      </c>
      <c r="C14" s="209" t="s">
        <v>478</v>
      </c>
      <c r="D14" s="210" t="s">
        <v>479</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30" customHeight="1" x14ac:dyDescent="0.25">
      <c r="A22" s="95"/>
      <c r="B22" s="96">
        <v>13</v>
      </c>
      <c r="C22" s="97" t="s">
        <v>167</v>
      </c>
      <c r="D22" s="98" t="s">
        <v>497</v>
      </c>
      <c r="E22" s="103"/>
      <c r="F22" s="104" t="s">
        <v>169</v>
      </c>
    </row>
    <row r="23" spans="1:6" ht="30.75" customHeight="1" x14ac:dyDescent="0.25">
      <c r="A23" s="95"/>
      <c r="B23" s="96">
        <v>14</v>
      </c>
      <c r="C23" s="97" t="s">
        <v>168</v>
      </c>
      <c r="D23" s="98" t="s">
        <v>498</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493</v>
      </c>
      <c r="D25" s="98" t="s">
        <v>153</v>
      </c>
      <c r="E25" s="101"/>
      <c r="F25" s="102" t="s">
        <v>104</v>
      </c>
    </row>
    <row r="26" spans="1:6" ht="183" customHeight="1" x14ac:dyDescent="0.25">
      <c r="A26" s="95"/>
      <c r="B26" s="96">
        <v>17</v>
      </c>
      <c r="C26" s="106" t="s">
        <v>106</v>
      </c>
      <c r="D26" s="98" t="s">
        <v>487</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445</v>
      </c>
      <c r="D30" s="98" t="s">
        <v>153</v>
      </c>
      <c r="E30" s="98"/>
      <c r="F30" s="99"/>
    </row>
    <row r="31" spans="1:6" ht="102" x14ac:dyDescent="0.25">
      <c r="A31" s="95"/>
      <c r="B31" s="96">
        <v>22</v>
      </c>
      <c r="C31" s="105" t="s">
        <v>446</v>
      </c>
      <c r="D31" s="98" t="s">
        <v>153</v>
      </c>
      <c r="E31" s="98"/>
      <c r="F31" s="99"/>
    </row>
    <row r="32" spans="1:6" ht="38.25" x14ac:dyDescent="0.25">
      <c r="A32" s="95"/>
      <c r="B32" s="96">
        <v>23</v>
      </c>
      <c r="C32" s="105" t="s">
        <v>447</v>
      </c>
      <c r="D32" s="98" t="s">
        <v>153</v>
      </c>
      <c r="E32" s="98"/>
      <c r="F32" s="99"/>
    </row>
    <row r="33" spans="1:6" ht="25.5" x14ac:dyDescent="0.25">
      <c r="A33" s="95"/>
      <c r="B33" s="96">
        <v>24</v>
      </c>
      <c r="C33" s="105" t="s">
        <v>448</v>
      </c>
      <c r="D33" s="98" t="s">
        <v>153</v>
      </c>
      <c r="E33" s="98"/>
      <c r="F33" s="99"/>
    </row>
    <row r="34" spans="1:6" ht="63.75" x14ac:dyDescent="0.25">
      <c r="A34" s="95"/>
      <c r="B34" s="96">
        <v>25</v>
      </c>
      <c r="C34" s="105" t="s">
        <v>449</v>
      </c>
      <c r="D34" s="98" t="s">
        <v>153</v>
      </c>
      <c r="E34" s="98"/>
      <c r="F34" s="99"/>
    </row>
    <row r="35" spans="1:6" x14ac:dyDescent="0.25">
      <c r="A35" s="95"/>
      <c r="B35" s="96">
        <v>26</v>
      </c>
      <c r="C35" s="218" t="s">
        <v>494</v>
      </c>
      <c r="D35" s="98" t="s">
        <v>153</v>
      </c>
      <c r="E35" s="219"/>
      <c r="F35" s="220"/>
    </row>
    <row r="36" spans="1:6" x14ac:dyDescent="0.25">
      <c r="A36" s="95"/>
      <c r="B36" s="96">
        <v>27</v>
      </c>
      <c r="C36" s="218" t="s">
        <v>495</v>
      </c>
      <c r="D36" s="98" t="s">
        <v>153</v>
      </c>
      <c r="E36" s="219"/>
      <c r="F36" s="220"/>
    </row>
    <row r="37" spans="1:6" x14ac:dyDescent="0.25">
      <c r="A37" s="95"/>
      <c r="B37" s="96">
        <v>28</v>
      </c>
      <c r="C37" s="218" t="s">
        <v>496</v>
      </c>
      <c r="D37" s="98" t="s">
        <v>153</v>
      </c>
      <c r="E37" s="219"/>
      <c r="F37" s="220"/>
    </row>
    <row r="38" spans="1:6" ht="39" customHeight="1" x14ac:dyDescent="0.25">
      <c r="B38" s="96">
        <v>29</v>
      </c>
      <c r="C38" s="106" t="s">
        <v>443</v>
      </c>
      <c r="D38" s="107" t="s">
        <v>153</v>
      </c>
      <c r="E38" s="101"/>
      <c r="F38" s="102"/>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207" priority="5">
      <formula>AND(CELL("защита", B2)=0, NOT(ISBLANK(B2)))</formula>
    </cfRule>
    <cfRule type="expression" dxfId="206" priority="6">
      <formula>AND(CELL("защита", B2)=0, ISBLANK(B2))</formula>
    </cfRule>
    <cfRule type="expression" dxfId="205" priority="7">
      <formula>CELL("защита", B2)=0</formula>
    </cfRule>
  </conditionalFormatting>
  <conditionalFormatting sqref="A9:F13 A6:A7 A8:B8 E7:F8 F6 A14:A37 B14:B38 C14:F37">
    <cfRule type="expression" dxfId="204" priority="14">
      <formula>AND(CELL("защита", A6)=0, ISBLANK(A6))</formula>
    </cfRule>
    <cfRule type="expression" dxfId="203" priority="15">
      <formula>AND(CELL("защита", A6)=0, NOT(ISBLANK(A6)))</formula>
    </cfRule>
  </conditionalFormatting>
  <conditionalFormatting sqref="D38">
    <cfRule type="expression" dxfId="202" priority="3">
      <formula>AND(CELL("защита", D38)=0, ISBLANK(D38))</formula>
    </cfRule>
    <cfRule type="expression" dxfId="201" priority="4">
      <formula>AND(CELL("защита", D38)=0, NOT(ISBLANK(D38)))</formula>
    </cfRule>
  </conditionalFormatting>
  <conditionalFormatting sqref="E38">
    <cfRule type="expression" dxfId="200" priority="1">
      <formula>AND(CELL("защита", E38)=0, ISBLANK(E38))</formula>
    </cfRule>
    <cfRule type="expression" dxfId="199"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xr:uid="{00000000-0002-0000-0400-000000000000}"/>
    <dataValidation type="list" allowBlank="1" showInputMessage="1" showErrorMessage="1" sqref="D17" xr:uid="{00000000-0002-0000-0400-000001000000}">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xr:uid="{00000000-0002-0000-0400-000002000000}"/>
    <dataValidation allowBlank="1" showInputMessage="1" showErrorMessage="1" prompt="При наличии — укажите здесь полное наименование документа" sqref="D25 D27:D37" xr:uid="{00000000-0002-0000-0400-000003000000}"/>
    <dataValidation type="list" allowBlank="1" showInputMessage="1" prompt="Укажите также другие документы, если они требуются документацией о закупке" sqref="D23" xr:uid="{00000000-0002-0000-0400-000004000000}">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xr:uid="{00000000-0002-0000-0400-000005000000}">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xr:uid="{00000000-0002-0000-0400-000006000000}">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xr:uid="{00000000-0004-0000-0400-000000000000}"/>
    <hyperlink ref="F17" r:id="rId2" xr:uid="{00000000-0004-0000-0400-000001000000}"/>
    <hyperlink ref="F21" r:id="rId3" xr:uid="{00000000-0004-0000-0400-000002000000}"/>
    <hyperlink ref="F24" r:id="rId4" xr:uid="{00000000-0004-0000-0400-000003000000}"/>
    <hyperlink ref="F26" r:id="rId5" xr:uid="{00000000-0004-0000-0400-000004000000}"/>
    <hyperlink ref="F20" r:id="rId6" xr:uid="{00000000-0004-0000-0400-000005000000}"/>
    <hyperlink ref="F25" r:id="rId7" xr:uid="{00000000-0004-0000-0400-000006000000}"/>
    <hyperlink ref="F19" r:id="rId8" xr:uid="{00000000-0004-0000-0400-000007000000}"/>
    <hyperlink ref="F28" r:id="rId9" xr:uid="{00000000-0004-0000-0400-000008000000}"/>
    <hyperlink ref="F27" r:id="rId10" xr:uid="{00000000-0004-0000-0400-000009000000}"/>
    <hyperlink ref="F29" r:id="rId11" xr:uid="{00000000-0004-0000-0400-00000A000000}"/>
    <hyperlink ref="F22" r:id="rId12" xr:uid="{00000000-0004-0000-0400-00000B000000}"/>
    <hyperlink ref="F23" r:id="rId13" xr:uid="{00000000-0004-0000-0400-00000C000000}"/>
    <hyperlink ref="F21" r:id="rId14" xr:uid="{00000000-0004-0000-0400-00000D000000}"/>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F60EB-0328-4F7E-A54C-D724B05B8A2D}">
  <dimension ref="A1:E13"/>
  <sheetViews>
    <sheetView topLeftCell="A2" workbookViewId="0">
      <selection activeCell="D18" sqref="D18"/>
    </sheetView>
  </sheetViews>
  <sheetFormatPr defaultRowHeight="15" x14ac:dyDescent="0.25"/>
  <cols>
    <col min="1" max="1" width="8.5703125" style="255" customWidth="1"/>
    <col min="2" max="2" width="4.85546875" style="255" customWidth="1"/>
    <col min="3" max="3" width="35.7109375" style="255" customWidth="1"/>
    <col min="4" max="4" width="38.5703125" style="255" customWidth="1"/>
    <col min="5" max="5" width="11.42578125" style="255" customWidth="1"/>
    <col min="6" max="16384" width="9.140625" style="255"/>
  </cols>
  <sheetData>
    <row r="1" spans="1:5" ht="24.75" hidden="1" customHeight="1" x14ac:dyDescent="0.25">
      <c r="B1" s="256" t="e">
        <f>"Заявка на участие в закупке "&amp;"№"&amp;[3]!Идентификация[IDP]</f>
        <v>#REF!</v>
      </c>
      <c r="C1" s="257"/>
      <c r="D1" s="257"/>
      <c r="E1" s="257"/>
    </row>
    <row r="2" spans="1:5" ht="30" customHeight="1" x14ac:dyDescent="0.25">
      <c r="A2" s="258"/>
      <c r="B2" s="258" t="s">
        <v>527</v>
      </c>
      <c r="C2" s="258"/>
      <c r="D2" s="258"/>
      <c r="E2" s="258"/>
    </row>
    <row r="3" spans="1:5" ht="39.950000000000003" customHeight="1" x14ac:dyDescent="0.25">
      <c r="A3" s="259" t="s">
        <v>503</v>
      </c>
      <c r="B3" s="368" t="s">
        <v>528</v>
      </c>
      <c r="C3" s="369"/>
      <c r="D3" s="260"/>
    </row>
    <row r="4" spans="1:5" x14ac:dyDescent="0.25">
      <c r="A4" s="261"/>
      <c r="B4" s="262"/>
      <c r="C4" s="262"/>
      <c r="D4" s="263"/>
      <c r="E4" s="264"/>
    </row>
    <row r="5" spans="1:5" ht="16.5" customHeight="1" x14ac:dyDescent="0.25">
      <c r="A5" s="259" t="s">
        <v>504</v>
      </c>
      <c r="B5" s="265" t="s">
        <v>99</v>
      </c>
      <c r="C5" s="266"/>
      <c r="D5" s="267"/>
      <c r="E5" s="263"/>
    </row>
    <row r="6" spans="1:5" ht="16.5" customHeight="1" x14ac:dyDescent="0.25">
      <c r="A6" s="259" t="s">
        <v>529</v>
      </c>
      <c r="B6" s="265" t="s">
        <v>100</v>
      </c>
      <c r="C6" s="266"/>
      <c r="D6" s="267"/>
      <c r="E6" s="263"/>
    </row>
    <row r="7" spans="1:5" ht="18.75" x14ac:dyDescent="0.25">
      <c r="A7" s="258"/>
      <c r="B7" s="258"/>
      <c r="C7" s="258"/>
      <c r="D7" s="268"/>
      <c r="E7" s="258"/>
    </row>
    <row r="8" spans="1:5" ht="30.4" customHeight="1" x14ac:dyDescent="0.25">
      <c r="A8" s="259" t="s">
        <v>530</v>
      </c>
      <c r="B8" s="269" t="s">
        <v>14</v>
      </c>
      <c r="C8" s="269" t="s">
        <v>531</v>
      </c>
      <c r="D8" s="269" t="s">
        <v>15</v>
      </c>
      <c r="E8" s="269" t="s">
        <v>532</v>
      </c>
    </row>
    <row r="9" spans="1:5" ht="74.25" customHeight="1" x14ac:dyDescent="0.25">
      <c r="A9" s="261"/>
      <c r="B9" s="269">
        <v>1</v>
      </c>
      <c r="C9" s="269" t="s">
        <v>16</v>
      </c>
      <c r="D9" s="270"/>
      <c r="E9" s="271" t="s">
        <v>533</v>
      </c>
    </row>
    <row r="10" spans="1:5" s="273" customFormat="1" ht="35.1" customHeight="1" x14ac:dyDescent="0.25">
      <c r="A10" s="261"/>
      <c r="B10" s="262">
        <v>2</v>
      </c>
      <c r="C10" s="271" t="s">
        <v>534</v>
      </c>
      <c r="D10" s="272"/>
      <c r="E10" s="262" t="s">
        <v>535</v>
      </c>
    </row>
    <row r="11" spans="1:5" s="273" customFormat="1" ht="35.1" customHeight="1" x14ac:dyDescent="0.25">
      <c r="A11" s="261"/>
      <c r="B11" s="262">
        <v>3</v>
      </c>
      <c r="C11" s="269" t="s">
        <v>536</v>
      </c>
      <c r="D11" s="272"/>
      <c r="E11" s="262" t="s">
        <v>537</v>
      </c>
    </row>
    <row r="12" spans="1:5" ht="30" customHeight="1" x14ac:dyDescent="0.25">
      <c r="A12" s="274"/>
      <c r="B12" s="262">
        <v>4</v>
      </c>
      <c r="C12" s="269" t="s">
        <v>538</v>
      </c>
      <c r="D12" s="272"/>
      <c r="E12" s="262" t="s">
        <v>537</v>
      </c>
    </row>
    <row r="13" spans="1:5" ht="35.1" customHeight="1" x14ac:dyDescent="0.25">
      <c r="A13" s="274"/>
      <c r="B13" s="262">
        <v>5</v>
      </c>
      <c r="C13" s="269" t="s">
        <v>539</v>
      </c>
      <c r="D13" s="272"/>
      <c r="E13" s="262" t="s">
        <v>537</v>
      </c>
    </row>
  </sheetData>
  <mergeCells count="1">
    <mergeCell ref="B3:C3"/>
  </mergeCells>
  <conditionalFormatting sqref="D9">
    <cfRule type="expression" dxfId="189" priority="1">
      <formula>AND(CELL("защита", D9)=0, NOT(ISBLANK(D9)))</formula>
    </cfRule>
    <cfRule type="expression" dxfId="188" priority="2">
      <formula>AND(CELL("защита", D9)=0, ISBLANK(D9))</formula>
    </cfRule>
    <cfRule type="expression" dxfId="187" priority="3">
      <formula>CELL("защита", D9)=0</formula>
    </cfRule>
  </conditionalFormatting>
  <conditionalFormatting sqref="A1:E4 A7:E8 A5:C6 E5:E6 A10:E13 A9:C9 E9">
    <cfRule type="expression" dxfId="186" priority="7">
      <formula>AND(CELL("защита", A1)=0, NOT(ISBLANK(A1)))</formula>
    </cfRule>
    <cfRule type="expression" dxfId="185" priority="8">
      <formula>AND(CELL("защита", A1)=0, ISBLANK(A1))</formula>
    </cfRule>
    <cfRule type="expression" dxfId="184" priority="9">
      <formula>CELL("защита", A1)=0</formula>
    </cfRule>
  </conditionalFormatting>
  <conditionalFormatting sqref="D5:D6">
    <cfRule type="expression" dxfId="183" priority="4">
      <formula>AND(CELL("защита", D5)=0, NOT(ISBLANK(D5)))</formula>
    </cfRule>
    <cfRule type="expression" dxfId="182" priority="5">
      <formula>AND(CELL("защита", D5)=0, ISBLANK(D5))</formula>
    </cfRule>
    <cfRule type="expression" dxfId="181" priority="6">
      <formula>CELL("защита", D5)=0</formula>
    </cfRule>
  </conditionalFormatting>
  <dataValidations count="7">
    <dataValidation type="list" allowBlank="1" showInputMessage="1" showErrorMessage="1" prompt="Здесь можно выбрать тип предлагаемой цены: скидка к цене единицы продукции или скидка к цене договора." sqref="C10" xr:uid="{FC99FEA1-A0D4-41F2-98C9-4E65EFFF2771}">
      <formula1>"Предлагаемая скидка к цене единицы закупаемой продукции, Предлагаемая скидка к цене договора"</formula1>
    </dataValidation>
    <dataValidation type="decimal" operator="greaterThanOrEqual" allowBlank="1" showInputMessage="1" showErrorMessage="1" error="Только число, большее или равное нулю._x000a_Если вы предлагаете заплатить за право заключения договора (предлагаете отрицательную цену договора) — составьте ценовое предложение в свободной форме (не используя эту форму)."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ваша цена договора должна совпасть с начальной (максимальной) ценой)." sqref="D11" xr:uid="{86F2F5C2-3051-4556-AB3B-CF1C71B0B9AD}">
      <formula1>0</formula1>
    </dataValidation>
    <dataValidation type="decimal" operator="notEqual" allowBlank="1" showInputMessage="1" showErrorMessage="1" error="Только число, не равное нулю." prompt="В ячейке слева можно выбрать тип предлагаемой цены: скидка к цене единицы продукции или скидка к цене договора._x000a__x000a_Здесь нужно указать размер предлагаемой скидки (или относительно НМЦД, или в отношении цены каждой предлагаемой позиции продукции)." sqref="D10" xr:uid="{747F08C5-0FD1-49D4-8B9D-7187B1483C73}">
      <formula1>0</formula1>
    </dataValidation>
    <dataValidation type="whole" errorStyle="information" operator="greaterThanOrEqual" allowBlank="1" showInputMessage="1" showErrorMessage="1" error="Целое число больше или равное 0" prompt="Если НДС не облагается — ничего не указывайте" sqref="D12" xr:uid="{E6F11383-8325-4AE4-90F9-3925B80BFEF7}">
      <formula1>0</formula1>
    </dataValidation>
    <dataValidation type="custom" errorStyle="information" operator="greaterThanOrEqual" allowBlank="1" showInputMessage="1" showErrorMessage="1" error="Цена с НДС отличается от цены без НДС + НДС (строка 5 должна быть равна сумме строк 3 и 4)"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но с учетом НДС." sqref="D13" xr:uid="{AC16F677-F008-4EE5-8BAB-7EAA5FA19452}">
      <formula1>D13=SUM(D11, D12)</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5" xr:uid="{71B2E939-272F-4E64-9F9A-EE409F07C4EC}">
      <formula1>AND(ISNUMBER(VALUE(D5)), OR(LEN(D5)=10, LEN(D5)=12))</formula1>
    </dataValidation>
    <dataValidation type="custom" errorStyle="warning" operator="equal" allowBlank="1" showInputMessage="1" showErrorMessage="1" error="КПП — 9 цифр" prompt="КПП — 9 цифр" sqref="D6" xr:uid="{7EA64574-2E12-4A10-8CE1-C3821F6882B1}">
      <formula1>AND(ISNUMBER(VALUE(D6)), LEN(D6)=9)</formula1>
    </dataValidation>
  </dataValidation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71B5A-9DC9-4036-9A06-1C72CCFF4642}">
  <dimension ref="B1:H43"/>
  <sheetViews>
    <sheetView showGridLines="0" view="pageBreakPreview" zoomScale="85" zoomScaleNormal="100" zoomScaleSheetLayoutView="85" workbookViewId="0">
      <pane xSplit="4" ySplit="14" topLeftCell="E15" activePane="bottomRight" state="frozen"/>
      <selection pane="topRight" activeCell="D1" sqref="D1"/>
      <selection pane="bottomLeft" activeCell="A12" sqref="A12"/>
      <selection pane="bottomRight" activeCell="K27" sqref="K27"/>
    </sheetView>
  </sheetViews>
  <sheetFormatPr defaultColWidth="9.140625" defaultRowHeight="21" customHeight="1" x14ac:dyDescent="0.25"/>
  <cols>
    <col min="1" max="1" width="9.140625" style="208"/>
    <col min="2" max="2" width="5.42578125" style="208" customWidth="1"/>
    <col min="3" max="3" width="4.5703125" style="208" customWidth="1"/>
    <col min="4" max="4" width="55.28515625" style="208" customWidth="1"/>
    <col min="5" max="5" width="22.5703125" style="208" customWidth="1"/>
    <col min="6" max="7" width="20.5703125" style="208" customWidth="1"/>
    <col min="8" max="16384" width="9.140625" style="208"/>
  </cols>
  <sheetData>
    <row r="1" spans="2:8" ht="21" customHeight="1" x14ac:dyDescent="0.25">
      <c r="C1" s="373" t="s">
        <v>499</v>
      </c>
      <c r="D1" s="374"/>
      <c r="E1" s="375"/>
    </row>
    <row r="2" spans="2:8" ht="21" customHeight="1" x14ac:dyDescent="0.25">
      <c r="C2" s="221" t="s">
        <v>500</v>
      </c>
      <c r="D2" s="222"/>
      <c r="E2" s="222"/>
    </row>
    <row r="3" spans="2:8" ht="21" customHeight="1" x14ac:dyDescent="0.25">
      <c r="B3" s="223"/>
      <c r="C3" s="224" t="s">
        <v>501</v>
      </c>
      <c r="D3" s="223"/>
      <c r="E3" s="223"/>
      <c r="F3" s="223"/>
      <c r="G3" s="223"/>
      <c r="H3" s="222"/>
    </row>
    <row r="4" spans="2:8" ht="18" customHeight="1" x14ac:dyDescent="0.25">
      <c r="B4" s="223"/>
      <c r="F4" s="223"/>
      <c r="G4" s="223"/>
      <c r="H4" s="222"/>
    </row>
    <row r="5" spans="2:8" ht="18" customHeight="1" x14ac:dyDescent="0.25">
      <c r="B5" s="223"/>
      <c r="F5" s="223"/>
      <c r="G5" s="223"/>
      <c r="H5" s="222"/>
    </row>
    <row r="6" spans="2:8" ht="18" customHeight="1" x14ac:dyDescent="0.25">
      <c r="B6" s="223"/>
      <c r="C6" s="370" t="s">
        <v>502</v>
      </c>
      <c r="D6" s="371"/>
      <c r="E6" s="372"/>
      <c r="F6" s="372"/>
      <c r="G6" s="372"/>
      <c r="H6" s="222"/>
    </row>
    <row r="7" spans="2:8" ht="18" customHeight="1" x14ac:dyDescent="0.25">
      <c r="B7" s="223"/>
      <c r="C7" s="370" t="s">
        <v>450</v>
      </c>
      <c r="D7" s="371"/>
      <c r="E7" s="376"/>
      <c r="F7" s="377"/>
      <c r="G7" s="378"/>
      <c r="H7" s="222"/>
    </row>
    <row r="8" spans="2:8" ht="18" customHeight="1" x14ac:dyDescent="0.25">
      <c r="B8" s="223"/>
      <c r="C8" s="370" t="s">
        <v>483</v>
      </c>
      <c r="D8" s="371"/>
      <c r="E8" s="376"/>
      <c r="F8" s="377"/>
      <c r="G8" s="378"/>
      <c r="H8" s="222"/>
    </row>
    <row r="9" spans="2:8" s="227" customFormat="1" ht="18" customHeight="1" x14ac:dyDescent="0.25">
      <c r="B9" s="225"/>
      <c r="C9" s="370" t="s">
        <v>16</v>
      </c>
      <c r="D9" s="371"/>
      <c r="E9" s="372"/>
      <c r="F9" s="372"/>
      <c r="G9" s="372"/>
      <c r="H9" s="226"/>
    </row>
    <row r="10" spans="2:8" s="227" customFormat="1" ht="18" customHeight="1" x14ac:dyDescent="0.25">
      <c r="B10" s="228" t="s">
        <v>503</v>
      </c>
      <c r="C10" s="370" t="s">
        <v>233</v>
      </c>
      <c r="D10" s="371"/>
      <c r="E10" s="372"/>
      <c r="F10" s="372"/>
      <c r="G10" s="372"/>
    </row>
    <row r="11" spans="2:8" s="227" customFormat="1" ht="18" customHeight="1" x14ac:dyDescent="0.25">
      <c r="B11" s="228" t="s">
        <v>504</v>
      </c>
      <c r="C11" s="88" t="s">
        <v>99</v>
      </c>
      <c r="D11" s="229"/>
      <c r="E11" s="230"/>
    </row>
    <row r="12" spans="2:8" s="227" customFormat="1" ht="18" customHeight="1" x14ac:dyDescent="0.25">
      <c r="B12" s="228"/>
      <c r="C12" s="88" t="s">
        <v>505</v>
      </c>
      <c r="D12" s="88"/>
      <c r="E12" s="230"/>
    </row>
    <row r="13" spans="2:8" ht="21" customHeight="1" x14ac:dyDescent="0.25">
      <c r="B13" s="231"/>
      <c r="C13" s="223"/>
      <c r="D13" s="223"/>
      <c r="E13" s="223"/>
      <c r="F13" s="223"/>
      <c r="G13" s="223"/>
      <c r="H13" s="222"/>
    </row>
    <row r="14" spans="2:8" ht="21" customHeight="1" x14ac:dyDescent="0.25">
      <c r="C14" s="232" t="s">
        <v>14</v>
      </c>
      <c r="D14" s="233" t="s">
        <v>506</v>
      </c>
      <c r="E14" s="233" t="s">
        <v>507</v>
      </c>
      <c r="F14" s="233" t="s">
        <v>508</v>
      </c>
      <c r="G14" s="234" t="s">
        <v>509</v>
      </c>
    </row>
    <row r="15" spans="2:8" ht="21" customHeight="1" x14ac:dyDescent="0.25">
      <c r="B15" s="88"/>
      <c r="C15" s="235">
        <v>0</v>
      </c>
      <c r="D15" s="236" t="s">
        <v>510</v>
      </c>
      <c r="E15" s="237">
        <f>SUM(E16:E29)</f>
        <v>0</v>
      </c>
      <c r="F15" s="238">
        <v>20</v>
      </c>
      <c r="G15" s="239">
        <f>ПозиционноеЦеновое[[#This Row],[Цена, руб (без НДС)]]*(ПозиционноеЦеновое[[#This Row],[НДС (%)]]/100+1)</f>
        <v>0</v>
      </c>
      <c r="H15" s="88"/>
    </row>
    <row r="16" spans="2:8" ht="21" customHeight="1" x14ac:dyDescent="0.25">
      <c r="B16" s="88"/>
      <c r="C16" s="235">
        <v>1</v>
      </c>
      <c r="D16" s="240" t="s">
        <v>511</v>
      </c>
      <c r="E16" s="241"/>
      <c r="F16" s="242"/>
      <c r="G16" s="243">
        <f>ПозиционноеЦеновое[[#This Row],[Цена, руб (без НДС)]]*(ПозиционноеЦеновое[[#This Row],[НДС (%)]]/100+1)</f>
        <v>0</v>
      </c>
      <c r="H16" s="88"/>
    </row>
    <row r="17" spans="2:8" ht="21" customHeight="1" x14ac:dyDescent="0.25">
      <c r="B17" s="88"/>
      <c r="C17" s="235">
        <v>2</v>
      </c>
      <c r="D17" s="240" t="s">
        <v>512</v>
      </c>
      <c r="E17" s="241"/>
      <c r="F17" s="242"/>
      <c r="G17" s="243">
        <f>ПозиционноеЦеновое[[#This Row],[Цена, руб (без НДС)]]*(ПозиционноеЦеновое[[#This Row],[НДС (%)]]/100+1)</f>
        <v>0</v>
      </c>
      <c r="H17" s="88"/>
    </row>
    <row r="18" spans="2:8" ht="21" customHeight="1" x14ac:dyDescent="0.25">
      <c r="B18" s="88"/>
      <c r="C18" s="235">
        <v>3</v>
      </c>
      <c r="D18" s="240" t="s">
        <v>513</v>
      </c>
      <c r="E18" s="241"/>
      <c r="F18" s="242"/>
      <c r="G18" s="243">
        <f>ПозиционноеЦеновое[[#This Row],[Цена, руб (без НДС)]]*(ПозиционноеЦеновое[[#This Row],[НДС (%)]]/100+1)</f>
        <v>0</v>
      </c>
      <c r="H18" s="88"/>
    </row>
    <row r="19" spans="2:8" ht="21" customHeight="1" x14ac:dyDescent="0.25">
      <c r="B19" s="88"/>
      <c r="C19" s="235">
        <v>4</v>
      </c>
      <c r="D19" s="240" t="s">
        <v>514</v>
      </c>
      <c r="E19" s="241"/>
      <c r="F19" s="242"/>
      <c r="G19" s="243">
        <f>ПозиционноеЦеновое[[#This Row],[Цена, руб (без НДС)]]*(ПозиционноеЦеновое[[#This Row],[НДС (%)]]/100+1)</f>
        <v>0</v>
      </c>
      <c r="H19" s="88"/>
    </row>
    <row r="20" spans="2:8" ht="21" customHeight="1" x14ac:dyDescent="0.25">
      <c r="B20" s="88"/>
      <c r="C20" s="235">
        <v>5</v>
      </c>
      <c r="D20" s="240" t="s">
        <v>515</v>
      </c>
      <c r="E20" s="241"/>
      <c r="F20" s="242"/>
      <c r="G20" s="243">
        <f>ПозиционноеЦеновое[[#This Row],[Цена, руб (без НДС)]]*(ПозиционноеЦеновое[[#This Row],[НДС (%)]]/100+1)</f>
        <v>0</v>
      </c>
      <c r="H20" s="88"/>
    </row>
    <row r="21" spans="2:8" ht="21" customHeight="1" x14ac:dyDescent="0.25">
      <c r="B21" s="88"/>
      <c r="C21" s="235">
        <v>6</v>
      </c>
      <c r="D21" s="240" t="s">
        <v>516</v>
      </c>
      <c r="E21" s="244"/>
      <c r="F21" s="242"/>
      <c r="G21" s="243">
        <f>ПозиционноеЦеновое[[#This Row],[Цена, руб (без НДС)]]*(ПозиционноеЦеновое[[#This Row],[НДС (%)]]/100+1)</f>
        <v>0</v>
      </c>
      <c r="H21" s="88"/>
    </row>
    <row r="22" spans="2:8" ht="21" customHeight="1" x14ac:dyDescent="0.25">
      <c r="B22" s="88"/>
      <c r="C22" s="235">
        <v>7</v>
      </c>
      <c r="D22" s="240" t="s">
        <v>517</v>
      </c>
      <c r="E22" s="245"/>
      <c r="F22" s="246"/>
      <c r="G22" s="247">
        <f>ПозиционноеЦеновое[[#This Row],[Цена, руб (без НДС)]]*(ПозиционноеЦеновое[[#This Row],[НДС (%)]]/100+1)</f>
        <v>0</v>
      </c>
      <c r="H22" s="88"/>
    </row>
    <row r="23" spans="2:8" ht="21" customHeight="1" x14ac:dyDescent="0.25">
      <c r="B23" s="88"/>
      <c r="C23" s="235">
        <v>8</v>
      </c>
      <c r="D23" s="240" t="s">
        <v>518</v>
      </c>
      <c r="E23" s="241"/>
      <c r="F23" s="242"/>
      <c r="G23" s="243">
        <f>ПозиционноеЦеновое[[#This Row],[Цена, руб (без НДС)]]*(ПозиционноеЦеновое[[#This Row],[НДС (%)]]/100+1)</f>
        <v>0</v>
      </c>
      <c r="H23" s="88"/>
    </row>
    <row r="24" spans="2:8" ht="21" customHeight="1" x14ac:dyDescent="0.25">
      <c r="B24" s="88"/>
      <c r="C24" s="235">
        <v>9</v>
      </c>
      <c r="D24" s="240" t="s">
        <v>519</v>
      </c>
      <c r="E24" s="241"/>
      <c r="F24" s="242"/>
      <c r="G24" s="243">
        <f>ПозиционноеЦеновое[[#This Row],[Цена, руб (без НДС)]]*(ПозиционноеЦеновое[[#This Row],[НДС (%)]]/100+1)</f>
        <v>0</v>
      </c>
      <c r="H24" s="88"/>
    </row>
    <row r="25" spans="2:8" ht="21" customHeight="1" x14ac:dyDescent="0.25">
      <c r="B25" s="88"/>
      <c r="C25" s="235">
        <v>10</v>
      </c>
      <c r="D25" s="240" t="s">
        <v>520</v>
      </c>
      <c r="E25" s="241"/>
      <c r="F25" s="242"/>
      <c r="G25" s="243">
        <f>ПозиционноеЦеновое[[#This Row],[Цена, руб (без НДС)]]*(ПозиционноеЦеновое[[#This Row],[НДС (%)]]/100+1)</f>
        <v>0</v>
      </c>
    </row>
    <row r="26" spans="2:8" ht="21" customHeight="1" x14ac:dyDescent="0.25">
      <c r="C26" s="235">
        <v>11</v>
      </c>
      <c r="D26" s="240" t="s">
        <v>521</v>
      </c>
      <c r="E26" s="241"/>
      <c r="F26" s="242"/>
      <c r="G26" s="243">
        <f>ПозиционноеЦеновое[[#This Row],[Цена, руб (без НДС)]]*(ПозиционноеЦеновое[[#This Row],[НДС (%)]]/100+1)</f>
        <v>0</v>
      </c>
    </row>
    <row r="27" spans="2:8" ht="21" customHeight="1" x14ac:dyDescent="0.25">
      <c r="C27" s="235">
        <v>12</v>
      </c>
      <c r="D27" s="240" t="s">
        <v>522</v>
      </c>
      <c r="E27" s="244"/>
      <c r="F27" s="242"/>
      <c r="G27" s="244">
        <f>ПозиционноеЦеновое[[#This Row],[Цена, руб (без НДС)]]*(ПозиционноеЦеновое[[#This Row],[НДС (%)]]/100+1)</f>
        <v>0</v>
      </c>
    </row>
    <row r="28" spans="2:8" ht="21" customHeight="1" x14ac:dyDescent="0.25">
      <c r="C28" s="235">
        <v>13</v>
      </c>
      <c r="D28" s="248" t="s">
        <v>523</v>
      </c>
      <c r="E28" s="244"/>
      <c r="F28" s="242"/>
      <c r="G28" s="244">
        <f>ПозиционноеЦеновое[[#This Row],[Цена, руб (без НДС)]]*(ПозиционноеЦеновое[[#This Row],[НДС (%)]]/100+1)</f>
        <v>0</v>
      </c>
    </row>
    <row r="29" spans="2:8" ht="21" customHeight="1" x14ac:dyDescent="0.25">
      <c r="B29" s="88"/>
      <c r="C29" s="235">
        <v>14</v>
      </c>
      <c r="D29" s="240" t="s">
        <v>524</v>
      </c>
      <c r="E29" s="244"/>
      <c r="F29" s="242"/>
      <c r="G29" s="244">
        <f>ПозиционноеЦеновое[[#This Row],[Цена, руб (без НДС)]]*(ПозиционноеЦеновое[[#This Row],[НДС (%)]]/100+1)</f>
        <v>0</v>
      </c>
      <c r="H29" s="88"/>
    </row>
    <row r="30" spans="2:8" s="251" customFormat="1" ht="21" customHeight="1" x14ac:dyDescent="0.25">
      <c r="B30" s="208"/>
      <c r="C30" s="51"/>
      <c r="D30" s="249"/>
      <c r="E30" s="88"/>
      <c r="F30" s="250"/>
      <c r="G30" s="88"/>
    </row>
    <row r="31" spans="2:8" s="251" customFormat="1" ht="21" customHeight="1" x14ac:dyDescent="0.25">
      <c r="C31" s="252">
        <v>15</v>
      </c>
      <c r="D31" s="253" t="s">
        <v>525</v>
      </c>
      <c r="E31" s="244"/>
      <c r="F31" s="254" t="s">
        <v>526</v>
      </c>
    </row>
    <row r="32" spans="2:8" s="251" customFormat="1" ht="21" customHeight="1" x14ac:dyDescent="0.25"/>
    <row r="33" spans="3:7" s="251" customFormat="1" ht="21" customHeight="1" x14ac:dyDescent="0.25"/>
    <row r="34" spans="3:7" s="251" customFormat="1" ht="21" customHeight="1" x14ac:dyDescent="0.25"/>
    <row r="35" spans="3:7" s="251" customFormat="1" ht="21" customHeight="1" x14ac:dyDescent="0.25"/>
    <row r="36" spans="3:7" s="251" customFormat="1" ht="21" customHeight="1" x14ac:dyDescent="0.25"/>
    <row r="37" spans="3:7" s="251" customFormat="1" ht="21" customHeight="1" x14ac:dyDescent="0.25"/>
    <row r="38" spans="3:7" ht="21" customHeight="1" x14ac:dyDescent="0.25">
      <c r="C38" s="251"/>
      <c r="D38" s="251"/>
      <c r="E38" s="251"/>
      <c r="F38" s="251"/>
      <c r="G38" s="251"/>
    </row>
    <row r="39" spans="3:7" ht="21" customHeight="1" x14ac:dyDescent="0.25">
      <c r="C39" s="251"/>
      <c r="D39" s="251"/>
      <c r="E39" s="251"/>
      <c r="F39" s="251"/>
      <c r="G39" s="251"/>
    </row>
    <row r="40" spans="3:7" ht="21" customHeight="1" x14ac:dyDescent="0.25">
      <c r="C40" s="251"/>
      <c r="D40" s="251"/>
      <c r="E40" s="251"/>
      <c r="F40" s="251"/>
      <c r="G40" s="251"/>
    </row>
    <row r="41" spans="3:7" ht="21" customHeight="1" x14ac:dyDescent="0.25">
      <c r="C41" s="251"/>
      <c r="D41" s="251"/>
      <c r="E41" s="251"/>
      <c r="F41" s="251"/>
      <c r="G41" s="251"/>
    </row>
    <row r="42" spans="3:7" ht="21" customHeight="1" x14ac:dyDescent="0.25">
      <c r="C42" s="251"/>
      <c r="D42" s="251"/>
      <c r="E42" s="251"/>
      <c r="F42" s="251"/>
      <c r="G42" s="251"/>
    </row>
    <row r="43" spans="3:7" ht="21" customHeight="1" x14ac:dyDescent="0.25">
      <c r="C43" s="251"/>
      <c r="D43" s="251"/>
      <c r="E43" s="251"/>
      <c r="F43" s="251"/>
      <c r="G43" s="251"/>
    </row>
  </sheetData>
  <sheetProtection formatRows="0" insertRows="0" deleteRows="0" sort="0"/>
  <mergeCells count="11">
    <mergeCell ref="C9:D9"/>
    <mergeCell ref="E9:G9"/>
    <mergeCell ref="C10:D10"/>
    <mergeCell ref="E10:G10"/>
    <mergeCell ref="C1:E1"/>
    <mergeCell ref="C6:D6"/>
    <mergeCell ref="E6:G6"/>
    <mergeCell ref="C7:D7"/>
    <mergeCell ref="E7:G7"/>
    <mergeCell ref="C8:D8"/>
    <mergeCell ref="E8:G8"/>
  </mergeCells>
  <conditionalFormatting sqref="C31:E31 B6:B8 E6:G6 B11:E12 B9:G10 E7:E8 B13:G30">
    <cfRule type="expression" dxfId="171" priority="10">
      <formula>AND(CELL("защита", B6)=0, NOT(ISBLANK(B6)))</formula>
    </cfRule>
  </conditionalFormatting>
  <conditionalFormatting sqref="B2:G3 B4:B5 F4:G5">
    <cfRule type="expression" dxfId="170" priority="9">
      <formula>AND(CELL("защита", B2)=0, NOT(ISBLANK(B2)))</formula>
    </cfRule>
    <cfRule type="expression" dxfId="169" priority="11">
      <formula>AND(CELL("защита", B2)=0, ISBLANK(B2))</formula>
    </cfRule>
  </conditionalFormatting>
  <conditionalFormatting sqref="C1:E1">
    <cfRule type="expression" dxfId="168" priority="7">
      <formula>AND(CELL("защита", C1)=0, NOT(ISBLANK(C1)))</formula>
    </cfRule>
    <cfRule type="expression" dxfId="167" priority="8">
      <formula>AND(CELL("защита", C1)=0, ISBLANK(C1))</formula>
    </cfRule>
  </conditionalFormatting>
  <conditionalFormatting sqref="C6:D6 C7:C8">
    <cfRule type="expression" dxfId="166" priority="4">
      <formula>AND(CELL("защита", C6)=0, NOT(ISBLANK(C6)))</formula>
    </cfRule>
    <cfRule type="expression" dxfId="165" priority="5">
      <formula>AND(CELL("защита", C6)=0, ISBLANK(C6))</formula>
    </cfRule>
    <cfRule type="expression" dxfId="164" priority="6">
      <formula>CELL("защита", C6)=0</formula>
    </cfRule>
  </conditionalFormatting>
  <conditionalFormatting sqref="E6:G6 E7:E8">
    <cfRule type="containsBlanks" dxfId="163" priority="3">
      <formula>LEN(TRIM(E6))=0</formula>
    </cfRule>
  </conditionalFormatting>
  <conditionalFormatting sqref="E9:G10">
    <cfRule type="containsBlanks" dxfId="162" priority="2">
      <formula>LEN(TRIM(E9))=0</formula>
    </cfRule>
  </conditionalFormatting>
  <conditionalFormatting sqref="E11:E12">
    <cfRule type="containsBlanks" dxfId="161" priority="1">
      <formula>LEN(TRIM(E11))=0</formula>
    </cfRule>
  </conditionalFormatting>
  <dataValidations count="5">
    <dataValidation type="list" errorStyle="warning" operator="equal" allowBlank="1" showInputMessage="1" showErrorMessage="1" error="КПП — 9 цифр" prompt="Выбрать из списка._x000a_" sqref="E12" xr:uid="{30A46453-91C4-4AD3-ACCC-70C1568CBC41}">
      <formula1>"ОСНО,УСН,НПД"</formula1>
    </dataValidation>
    <dataValidation type="list" allowBlank="1" showInputMessage="1" sqref="E8:G8" xr:uid="{06C87A76-ABA9-4AFF-A5F1-91B33F27ABA1}">
      <formula1>INDIRECT("СпособыЗакупок[Способы закупки]")</formula1>
    </dataValidation>
    <dataValidation allowBlank="1" showInputMessage="1" sqref="E15:F29" xr:uid="{6AD7939B-A05E-4C50-BE55-C5CEFB17BE8E}"/>
    <dataValidation type="decimal" operator="greaterThanOrEqual" allowBlank="1" showInputMessage="1" showErrorMessage="1" prompt="Только число, больше или равное нулю._x000a__x000a_Знак % ставится автоматически." sqref="F30" xr:uid="{B1E77555-B6BF-4131-AE72-D8C4A2EA1FCC}">
      <formula1>0</formula1>
    </dataValidation>
    <dataValidation type="decimal" operator="greaterThanOrEqual" allowBlank="1" showInputMessage="1" showErrorMessage="1" prompt="Только число, больше или равное нулю" sqref="G15:G30 E30:E31" xr:uid="{C240368F-90A4-47D0-B925-A4F742381DE4}">
      <formula1>0</formula1>
    </dataValidation>
  </dataValidations>
  <pageMargins left="0.23622047244094491" right="0.23622047244094491" top="0.74803149606299213" bottom="0.74803149606299213" header="0.31496062992125984" footer="0.31496062992125984"/>
  <pageSetup paperSize="9" scale="83" orientation="landscape" r:id="rId1"/>
  <headerFooter>
    <oddFooter>&amp;L&amp;10Подпись лица, 
имеющего право на подписание заявки&amp;C&amp;10__________________________&amp;R&amp;10&amp;A
&amp;D
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66" t="str">
        <f>'ОФЕРТА_ (начни с меня)'!B2&amp;" "&amp;'ОФЕРТА_ (начни с меня)'!D2</f>
        <v xml:space="preserve">Заявка на участие в закупке № </v>
      </c>
      <c r="B1" s="366"/>
      <c r="C1" s="366"/>
      <c r="D1" s="366"/>
      <c r="E1" s="366"/>
      <c r="F1" s="366"/>
      <c r="G1" s="366"/>
      <c r="H1" s="366"/>
      <c r="I1" s="366"/>
      <c r="J1" s="366"/>
      <c r="K1" s="366"/>
      <c r="L1" s="366"/>
      <c r="M1" s="366"/>
      <c r="N1" s="366"/>
      <c r="O1" s="366"/>
      <c r="P1" s="366"/>
      <c r="Q1" s="366"/>
      <c r="R1" s="366"/>
      <c r="S1" s="366"/>
      <c r="T1" s="366"/>
      <c r="U1" s="366"/>
      <c r="V1" s="366"/>
      <c r="W1" s="366"/>
      <c r="X1" s="366"/>
      <c r="Y1" s="366"/>
      <c r="Z1" s="366"/>
      <c r="AA1" s="366"/>
      <c r="AB1" s="366"/>
    </row>
    <row r="2" spans="1:28" ht="19.5" customHeight="1" x14ac:dyDescent="0.25">
      <c r="A2" s="366" t="str">
        <f>'ОФЕРТА_ (начни с меня)'!B6&amp;": "&amp;'ОФЕРТА_ (начни с меня)'!D6</f>
        <v xml:space="preserve">Способ закупки: </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row>
    <row r="3" spans="1:28" ht="19.5" customHeight="1" x14ac:dyDescent="0.25">
      <c r="A3" s="366" t="str">
        <f>"Заказчик: "&amp;'ОФЕРТА_ (начни с меня)'!D4</f>
        <v xml:space="preserve">Заказчик: </v>
      </c>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row>
    <row r="4" spans="1:28" ht="19.5" customHeight="1" x14ac:dyDescent="0.25">
      <c r="A4" s="365" t="str">
        <f>"Предмет договора: "&amp;'ОФЕРТА_ (начни с меня)'!D10</f>
        <v xml:space="preserve">Предмет договора: </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row>
    <row r="5" spans="1:28" ht="19.5" customHeight="1" x14ac:dyDescent="0.25">
      <c r="A5" s="366" t="str">
        <f>"Участник закупки: "&amp;IF(ISBLANK(Оферта_Наименование)," ",Оферта_Наименование)</f>
        <v xml:space="preserve">Участник закупки:  </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row>
    <row r="6" spans="1:28" ht="19.5" customHeight="1" thickBot="1" x14ac:dyDescent="0.3">
      <c r="A6" s="287" t="str">
        <f>"ИНН: "&amp;IF(ISBLANK(Оферта_ИНН)," ",Оферта_ИНН)</f>
        <v xml:space="preserve">ИНН:  </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row>
    <row r="7" spans="1:28" ht="19.5" customHeight="1"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row>
    <row r="8" spans="1:28" ht="19.5" customHeight="1" x14ac:dyDescent="0.25">
      <c r="A8" s="381" t="s">
        <v>227</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row>
    <row r="9" spans="1:28" s="182" customFormat="1" ht="19.5" customHeight="1" x14ac:dyDescent="0.25">
      <c r="A9" s="383"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row>
    <row r="10" spans="1:28" ht="19.5" customHeight="1" x14ac:dyDescent="0.25">
      <c r="A10" s="382" t="s">
        <v>228</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row>
    <row r="11" spans="1:28" ht="27" customHeight="1" x14ac:dyDescent="0.25">
      <c r="A11" s="277" t="s">
        <v>464</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row>
    <row r="12" spans="1:28" ht="97.5" customHeight="1" x14ac:dyDescent="0.25">
      <c r="A12" s="379"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row>
    <row r="13" spans="1:28" ht="79.5" customHeight="1" x14ac:dyDescent="0.25">
      <c r="A13" s="379"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row>
    <row r="14" spans="1:28" ht="31.5" customHeight="1" x14ac:dyDescent="0.25">
      <c r="A14" s="379"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row>
    <row r="15" spans="1:28" ht="36.75" customHeight="1" x14ac:dyDescent="0.25">
      <c r="A15" s="379" t="str">
        <f>'Соответствие требованиям'!C33</f>
        <v xml:space="preserve">Наличие акта медицинского осмотра с допуском к выполнению определённого вида работ </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row>
    <row r="16" spans="1:28" ht="50.25" customHeight="1" x14ac:dyDescent="0.25">
      <c r="A16" s="379"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row>
    <row r="17" spans="1:28" ht="15"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80"/>
      <c r="E19" s="380"/>
      <c r="F19" s="380"/>
      <c r="G19" s="380"/>
      <c r="H19" s="380"/>
      <c r="I19" s="380"/>
      <c r="J19" s="380"/>
      <c r="K19" s="380"/>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424</v>
      </c>
      <c r="Q22" s="194"/>
      <c r="R22" s="194"/>
      <c r="S22" s="194"/>
      <c r="T22" s="194"/>
      <c r="U22" s="5" t="s">
        <v>211</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 ref="A2:AB2"/>
  </mergeCells>
  <conditionalFormatting sqref="A1:A7">
    <cfRule type="expression" dxfId="151" priority="1">
      <formula>AND(CELL("защита", A1)=0, NOT(ISBLANK(A1)))</formula>
    </cfRule>
    <cfRule type="expression" dxfId="150" priority="2">
      <formula>AND(CELL("защита", A1)=0, ISBLANK(A1))</formula>
    </cfRule>
    <cfRule type="expression" dxfId="149" priority="3">
      <formula>CELL("защита", A1)=0</formula>
    </cfRule>
  </conditionalFormatting>
  <pageMargins left="0.7" right="0.7" top="0.75" bottom="0.75" header="0.3" footer="0.3"/>
  <pageSetup paperSize="9"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4C14AA81-9BB1-4971-B518-7E615947A80E}">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74</vt:i4>
      </vt:variant>
    </vt:vector>
  </HeadingPairs>
  <TitlesOfParts>
    <vt:vector size="93"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Ценовое предложение</vt:lpstr>
      <vt:lpstr>Ценовое предложение (СМР)</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'Ценовое предложение (СМР)'!Область_печати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Bekker Elena Ivanovna</cp:lastModifiedBy>
  <cp:lastPrinted>2022-12-07T03:35:38Z</cp:lastPrinted>
  <dcterms:created xsi:type="dcterms:W3CDTF">2015-06-05T18:19:34Z</dcterms:created>
  <dcterms:modified xsi:type="dcterms:W3CDTF">2024-01-25T09:48:03Z</dcterms:modified>
  <cp:category>Формы;Закупочная документация</cp:category>
</cp:coreProperties>
</file>